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15" windowWidth="15480" windowHeight="10365" activeTab="0"/>
  </bookViews>
  <sheets>
    <sheet name="Transposed - All Camps 1999-00" sheetId="1" r:id="rId1"/>
    <sheet name="BAK" sheetId="2" r:id="rId2"/>
    <sheet name="CHI" sheetId="3" r:id="rId3"/>
    <sheet name="DH" sheetId="4" r:id="rId4"/>
    <sheet name="FRE" sheetId="5" r:id="rId5"/>
    <sheet name="FUL" sheetId="6" r:id="rId6"/>
    <sheet name="HAY" sheetId="7" r:id="rId7"/>
    <sheet name="HUM" sheetId="8" r:id="rId8"/>
    <sheet name="LB" sheetId="9" r:id="rId9"/>
    <sheet name="LA" sheetId="10" r:id="rId10"/>
    <sheet name="CMA" sheetId="11" r:id="rId11"/>
    <sheet name="MB" sheetId="12" r:id="rId12"/>
    <sheet name="NOR" sheetId="13" r:id="rId13"/>
    <sheet name="POM" sheetId="14" r:id="rId14"/>
    <sheet name="SAC" sheetId="15" r:id="rId15"/>
    <sheet name="SB" sheetId="16" r:id="rId16"/>
    <sheet name="SD" sheetId="17" r:id="rId17"/>
    <sheet name="SF" sheetId="18" r:id="rId18"/>
    <sheet name="SJ" sheetId="19" r:id="rId19"/>
    <sheet name="SLO" sheetId="20" r:id="rId20"/>
    <sheet name="SM" sheetId="21" r:id="rId21"/>
    <sheet name="SON" sheetId="22" r:id="rId22"/>
    <sheet name="STAN" sheetId="23" r:id="rId23"/>
  </sheets>
  <definedNames>
    <definedName name="_xlnm.Print_Area" localSheetId="1">'BAK'!$A$1:$F$178</definedName>
    <definedName name="_xlnm.Print_Area" localSheetId="2">'CHI'!$A$1:$F$181</definedName>
    <definedName name="_xlnm.Print_Area" localSheetId="5">'FUL'!$A$1:$G$177</definedName>
    <definedName name="_xlnm.Print_Area" localSheetId="7">'HUM'!$A$1:$G$185</definedName>
    <definedName name="_xlnm.Print_Area" localSheetId="0">'Transposed - All Camps 1999-00'!$A$1:$DJ$27</definedName>
    <definedName name="_xlnm.Print_Titles" localSheetId="0">'Transposed - All Camps 1999-00'!$A:$A</definedName>
  </definedNames>
  <calcPr fullCalcOnLoad="1"/>
</workbook>
</file>

<file path=xl/sharedStrings.xml><?xml version="1.0" encoding="utf-8"?>
<sst xmlns="http://schemas.openxmlformats.org/spreadsheetml/2006/main" count="4694" uniqueCount="470">
  <si>
    <t>Current serials (sum of cols. 11a, 11b)</t>
  </si>
  <si>
    <t>Periodicals</t>
  </si>
  <si>
    <t>Serial subscriptions</t>
  </si>
  <si>
    <t>Microforms - include current serials</t>
  </si>
  <si>
    <t>Audiovisual materials - include current serials</t>
  </si>
  <si>
    <t>Computer files and search services - include current serials</t>
  </si>
  <si>
    <t>Online full-text subscriptions</t>
  </si>
  <si>
    <t>Document delivery/
interlibrary loan</t>
  </si>
  <si>
    <t>Other</t>
  </si>
  <si>
    <t>Preservation/binding</t>
  </si>
  <si>
    <t>Furniture and equipment - exclude computer equipment</t>
  </si>
  <si>
    <t>Computer hardware and software - include maintenance</t>
  </si>
  <si>
    <t>Bibliograph-  ic utilities, networks, and consortia</t>
  </si>
  <si>
    <t>All other operating expenditures</t>
  </si>
  <si>
    <t>Employee fringe benefits (if paid from the library budget)</t>
  </si>
  <si>
    <t xml:space="preserve">Books, excl. juv's and texts (vols.) </t>
  </si>
  <si>
    <t xml:space="preserve">Books, excl. juv's and texts (titles) </t>
  </si>
  <si>
    <t>Added by purchase, excl juv's and texts (vols)</t>
  </si>
  <si>
    <t>Added by gift, excl. juv's and texts (vols.)</t>
  </si>
  <si>
    <t>Bound periodicals (vols.)</t>
  </si>
  <si>
    <t xml:space="preserve">Juvenile works (vols.) </t>
  </si>
  <si>
    <t>Textbooks, K-12 (vols.)</t>
  </si>
  <si>
    <t>Volumes withdrawn</t>
  </si>
  <si>
    <t>Government documents (units)</t>
  </si>
  <si>
    <t>Government documents (titles)</t>
  </si>
  <si>
    <t>Total number of paid and unpaid subscrip-  tions</t>
  </si>
  <si>
    <t>Subscription titles (number of unique titles)</t>
  </si>
  <si>
    <t>Paid periodical subscriptions</t>
  </si>
  <si>
    <t>Paid serial subscriptions</t>
  </si>
  <si>
    <t>Microforms (units)</t>
  </si>
  <si>
    <t>Microforms (titles)</t>
  </si>
  <si>
    <t>Manuscripts and archives - linear feet</t>
  </si>
  <si>
    <t>Cartographic materials (units)</t>
  </si>
  <si>
    <t>Graphic materials (units)</t>
  </si>
  <si>
    <t>Sound recordings (units)</t>
  </si>
  <si>
    <t>Sound recordings (titles)</t>
  </si>
  <si>
    <t>Film and Video Materials (units)</t>
  </si>
  <si>
    <t>Film and Video Materials (titles)</t>
  </si>
  <si>
    <t>Computer files (units)</t>
  </si>
  <si>
    <t>Computer files (titles)</t>
  </si>
  <si>
    <t>Other library materials -units</t>
  </si>
  <si>
    <t>Books and bound periodicals (titles)</t>
  </si>
  <si>
    <t>Books, excl. juv's and texts (titles)</t>
  </si>
  <si>
    <t>Textbooks,    K-12 (vols.)</t>
  </si>
  <si>
    <t>Titles (number of unique titles)</t>
  </si>
  <si>
    <t>E-journal titles held</t>
  </si>
  <si>
    <t>Manuscripts and archives (linear feet)</t>
  </si>
  <si>
    <t>Film and video materials (units)</t>
  </si>
  <si>
    <t>Film and video materials (titles)</t>
  </si>
  <si>
    <t>Other library materials (units)</t>
  </si>
  <si>
    <t>General Collection - recorded circulation</t>
  </si>
  <si>
    <t>Total in-house use reshelving</t>
  </si>
  <si>
    <t>Mutual use transactions</t>
  </si>
  <si>
    <t>ILL provided to other libraries (returnable)</t>
  </si>
  <si>
    <t>ILL provided to other libraries (non-returnable)</t>
  </si>
  <si>
    <t>Total ILL provided to other libraries</t>
  </si>
  <si>
    <t>ILL provided to CSU libraries</t>
  </si>
  <si>
    <t>ILL provided to UC libraries</t>
  </si>
  <si>
    <t>ILL received from other libraries (returnable)</t>
  </si>
  <si>
    <t>ILL received from other libraries (non-returnable)</t>
  </si>
  <si>
    <t>Total ILL received from other libraries</t>
  </si>
  <si>
    <t>ILL received from CSU libraries</t>
  </si>
  <si>
    <t>ILL received from UC libraries</t>
  </si>
  <si>
    <t>Number of presenta-    tions</t>
  </si>
  <si>
    <t>Contact hours of library lectures/   seminars</t>
  </si>
  <si>
    <t>Number of persons served in presenta-   tions</t>
  </si>
  <si>
    <t>Number of persons participating in library lectures/ seminars</t>
  </si>
  <si>
    <t>Gate count in a typical week</t>
  </si>
  <si>
    <t>Reference transactions in a typical week</t>
  </si>
  <si>
    <t>State University</t>
  </si>
  <si>
    <t>1</t>
  </si>
  <si>
    <t>2</t>
  </si>
  <si>
    <t>2a</t>
  </si>
  <si>
    <t>2b</t>
  </si>
  <si>
    <t>3</t>
  </si>
  <si>
    <t>3a</t>
  </si>
  <si>
    <t>5</t>
  </si>
  <si>
    <t>6</t>
  </si>
  <si>
    <t>7</t>
  </si>
  <si>
    <t>7a</t>
  </si>
  <si>
    <t>7b</t>
  </si>
  <si>
    <t>8</t>
  </si>
  <si>
    <t>8a</t>
  </si>
  <si>
    <t>9</t>
  </si>
  <si>
    <t>10</t>
  </si>
  <si>
    <t>10a</t>
  </si>
  <si>
    <t>11</t>
  </si>
  <si>
    <t>Preservation/ binding</t>
  </si>
  <si>
    <t>Mean=85.7</t>
  </si>
  <si>
    <t>Mean=147.7</t>
  </si>
  <si>
    <t>Mean=23,818</t>
  </si>
  <si>
    <t>Mean=1,868</t>
  </si>
  <si>
    <t>24a(2)</t>
  </si>
  <si>
    <t>24b</t>
  </si>
  <si>
    <t>24c</t>
  </si>
  <si>
    <t>24d</t>
  </si>
  <si>
    <t>24e</t>
  </si>
  <si>
    <t>26</t>
  </si>
  <si>
    <t>27</t>
  </si>
  <si>
    <t>28</t>
  </si>
  <si>
    <t>29</t>
  </si>
  <si>
    <t>28a</t>
  </si>
  <si>
    <t>28b</t>
  </si>
  <si>
    <t>30</t>
  </si>
  <si>
    <t>31</t>
  </si>
  <si>
    <t>32</t>
  </si>
  <si>
    <t>33</t>
  </si>
  <si>
    <t>34</t>
  </si>
  <si>
    <t>35</t>
  </si>
  <si>
    <t>36</t>
  </si>
  <si>
    <t>39</t>
  </si>
  <si>
    <t>40</t>
  </si>
  <si>
    <t>41</t>
  </si>
  <si>
    <t>29a</t>
  </si>
  <si>
    <t>42</t>
  </si>
  <si>
    <t>42a</t>
  </si>
  <si>
    <t>42b</t>
  </si>
  <si>
    <t>43</t>
  </si>
  <si>
    <t>44</t>
  </si>
  <si>
    <t>45</t>
  </si>
  <si>
    <t>46</t>
  </si>
  <si>
    <t>46a</t>
  </si>
  <si>
    <t>52a</t>
  </si>
  <si>
    <t>53</t>
  </si>
  <si>
    <t>54</t>
  </si>
  <si>
    <t>Bakersfield</t>
  </si>
  <si>
    <t>N/A</t>
  </si>
  <si>
    <t>Chico</t>
  </si>
  <si>
    <t>Dominguez Hills</t>
  </si>
  <si>
    <t>Fresno</t>
  </si>
  <si>
    <t>Fullerton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</si>
  <si>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</si>
  <si>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</si>
  <si>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</si>
  <si>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</si>
  <si>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</si>
  <si>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</si>
  <si>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</si>
  <si>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</si>
  <si>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Total</t>
  </si>
  <si>
    <t>THE CALIFORNIA STATE UNIVERSITY</t>
  </si>
  <si>
    <t>CAMPUS LIBRARY STATISTICS REPORT</t>
  </si>
  <si>
    <t>1999-00</t>
  </si>
  <si>
    <t>Due Date: August 31, 2000</t>
  </si>
  <si>
    <t>Campus:</t>
  </si>
  <si>
    <t>Name of respondent:</t>
  </si>
  <si>
    <t>Eileen Montoya</t>
  </si>
  <si>
    <t>Title of respondent:</t>
  </si>
  <si>
    <t>Secretary to the Director of Libraries</t>
  </si>
  <si>
    <t>Telephone:</t>
  </si>
  <si>
    <t>661-664-3042</t>
  </si>
  <si>
    <t>Fax:</t>
  </si>
  <si>
    <t>661-664-3238</t>
  </si>
  <si>
    <t>E-mail address:</t>
  </si>
  <si>
    <t>emontoya@csub.edu</t>
  </si>
  <si>
    <t xml:space="preserve">Note: Alpha suffix with line number denotes category carried over from </t>
  </si>
  <si>
    <t>previous version of CSU Campus Library Statistics Report.  Line number</t>
  </si>
  <si>
    <t>in bold denotes IPEDS category.</t>
  </si>
  <si>
    <t>Part A - NUMBER OF PUBLIC SERVICE OUTLETS, FISCAL YEAR 1999/00</t>
  </si>
  <si>
    <t>Line No.</t>
  </si>
  <si>
    <t>Item</t>
  </si>
  <si>
    <t>Number</t>
  </si>
  <si>
    <t>Branch and independent libraries - exclude main library</t>
  </si>
  <si>
    <t xml:space="preserve">Part B - LIBRARY STAFF, SPRING 2000  </t>
  </si>
  <si>
    <t>Staff</t>
  </si>
  <si>
    <t>FTE</t>
  </si>
  <si>
    <t>Librarians and other professional staff (sum of 2a, 2b)</t>
  </si>
  <si>
    <t>Contributed services staff (FTE)</t>
  </si>
  <si>
    <t>Part C - LIBRARY OPERATING EXPENDITURES, FISCAL YEAR 1999/00</t>
  </si>
  <si>
    <t>Category</t>
  </si>
  <si>
    <t>Amount</t>
  </si>
  <si>
    <t>Salaries and Wages - exclude employee fringe benefits</t>
  </si>
  <si>
    <t>Current serials (sum of lines 11a, 11b)</t>
  </si>
  <si>
    <t>Document delivery/interlibrary loan</t>
  </si>
  <si>
    <t>Bibliographic utilities, networks, and consortia</t>
  </si>
  <si>
    <t>Total expenditures (sum of lines 22 and 23)</t>
  </si>
  <si>
    <t>Part D - LIBRARY COLLECTIONS, FISCAL YEAR 1999/00</t>
  </si>
  <si>
    <t>Line no.</t>
  </si>
  <si>
    <t xml:space="preserve">Held </t>
  </si>
  <si>
    <t xml:space="preserve">Books, serial backfiles and government </t>
  </si>
  <si>
    <t>documents accessible through the library's</t>
  </si>
  <si>
    <t>catalog - include bound periodicals and</t>
  </si>
  <si>
    <t>newspapers and exclude microforms</t>
  </si>
  <si>
    <t>Volumes (sum of 24a, 24b, 24c, 24d)</t>
  </si>
  <si>
    <t>Titles</t>
  </si>
  <si>
    <t>*****</t>
  </si>
  <si>
    <t>Government documents - include government</t>
  </si>
  <si>
    <t>documents that are not reported elsewhere</t>
  </si>
  <si>
    <t>Units</t>
  </si>
  <si>
    <t>Current serials - include periodicals,</t>
  </si>
  <si>
    <t>newspapers, and government documents</t>
  </si>
  <si>
    <t>Titles (number of unique titles-print)</t>
  </si>
  <si>
    <t>Paid periodical subscriptions-print</t>
  </si>
  <si>
    <t>Paid serial subscriptions-print</t>
  </si>
  <si>
    <t>Microforms</t>
  </si>
  <si>
    <t>Cartographic materials - units</t>
  </si>
  <si>
    <t>Note:  Previously reported numbers reflected items in Gov Docs only.  This year's number includes items in Archives.</t>
  </si>
  <si>
    <t>Graphic materials - units</t>
  </si>
  <si>
    <t>Sound Recordings</t>
  </si>
  <si>
    <t>Operating Expenditures</t>
  </si>
  <si>
    <t>Collections</t>
  </si>
  <si>
    <t>Service Outlets</t>
  </si>
  <si>
    <t>Staffing</t>
  </si>
  <si>
    <t>Salaries and Wages</t>
  </si>
  <si>
    <t xml:space="preserve">Document delivery/interlibrary loans provided </t>
  </si>
  <si>
    <t>to other libraries</t>
  </si>
  <si>
    <t>Returnable</t>
  </si>
  <si>
    <t>Non-returnable</t>
  </si>
  <si>
    <t>Provided for CSU libraries</t>
  </si>
  <si>
    <t>Provided for UC libraries</t>
  </si>
  <si>
    <t>Document delivery/interlibrary loans received</t>
  </si>
  <si>
    <t>from other libraries or commercial services</t>
  </si>
  <si>
    <t>Information Resources</t>
  </si>
  <si>
    <t>Added</t>
  </si>
  <si>
    <t>Held</t>
  </si>
  <si>
    <t>Services</t>
  </si>
  <si>
    <t>Branch and independent libraries - excluding main library</t>
  </si>
  <si>
    <t>Librarians and other professional staff (sum of cols. 2a, 2b)</t>
  </si>
  <si>
    <t>Librarians (FTE)</t>
  </si>
  <si>
    <t>Other professional staff (FTE)</t>
  </si>
  <si>
    <t>Number of persons participating in library</t>
  </si>
  <si>
    <t xml:space="preserve">     lectures/seminars</t>
  </si>
  <si>
    <t xml:space="preserve">     orientation tours/lectures</t>
  </si>
  <si>
    <t>Part F - LIBRARY SERVICES, TYPICAL WEEK, FALL 1999</t>
  </si>
  <si>
    <t>All other paid staff (except student assistants) (FTE)</t>
  </si>
  <si>
    <t>Person hours per typical week of professional</t>
  </si>
  <si>
    <t>reference service available</t>
  </si>
  <si>
    <t>Carolyn Dusenbury</t>
  </si>
  <si>
    <t>Director for Library Services</t>
  </si>
  <si>
    <t>Library Assistants (FTE)</t>
  </si>
  <si>
    <t>Student assistants from all funding sources (FTE)</t>
  </si>
  <si>
    <t>Librarians and other professional staff</t>
  </si>
  <si>
    <t>Administrative Services Manager</t>
  </si>
  <si>
    <t>(310) 243-3700</t>
  </si>
  <si>
    <t>(310) 516-4219</t>
  </si>
  <si>
    <t>jedavis@research.csudh.edu</t>
  </si>
  <si>
    <t>S Mangini</t>
  </si>
  <si>
    <t>ASS I-E</t>
  </si>
  <si>
    <t>559.278.2403</t>
  </si>
  <si>
    <t>Librarians</t>
  </si>
  <si>
    <t>Other professional staff (cols. 7 - 7a)</t>
  </si>
  <si>
    <t>All other paid staff (except student assistants)</t>
  </si>
  <si>
    <t>Student assistants</t>
  </si>
  <si>
    <t>(and Admin 20+1.5+.68+.62)</t>
  </si>
  <si>
    <t>(Amir Dabirian)</t>
  </si>
  <si>
    <t xml:space="preserve">Books, serial backfiles, and other print materials </t>
  </si>
  <si>
    <t>Books and non-subscription serials</t>
  </si>
  <si>
    <t>Includes $280 on Mission Viejo budget and $1,620 San Jose Library Science program budget. Total for CSUF Library materials budget = $430,546.</t>
  </si>
  <si>
    <t>Includes $280 on Mission Viejo budget and $1,620 San Jose Library Science program budget. Total for CSUF Library materials budget = $410,376.</t>
  </si>
  <si>
    <t>Sum of Line 11a and 11b.</t>
  </si>
  <si>
    <t>Includes $239 on Mission Viejo Budget and $4,133 on San Jose Library Science Program budget.   Total for CSUF = $617,297.</t>
  </si>
  <si>
    <t>Includes $361 on Mission Viejo budget and $250 on San Jose Library Science Program budget.   Total for CSUF = $85,947  (This amount is significant less than last year because last year the cost of CIS fiche was included in this total in error.  In 1999/2000 cost of the CIS fiche was  $32,361).</t>
  </si>
  <si>
    <t>All CSUF materials.</t>
  </si>
  <si>
    <t>Includes $32,789 on Mission Viejo budget.  No expenditures on the San Jose Library Science Program budget.   Total for CSUF = $302649.</t>
  </si>
  <si>
    <t>Includes $30,744 on Mission Viejo budget.  No expenditures on the San Jose Library Science Program budget.   Total for CSUF = $134,956.</t>
  </si>
  <si>
    <t>Includes $23,780 CARL article services,  $36,292 OCLC ILL costs, $23,700 CSULink and $46,630 ILL Delivery costs.  No expenditures on the Mission Viejo budget or San Jose Library Science Program budget.   Total for CSUF = $130,402.</t>
  </si>
  <si>
    <t xml:space="preserve">For maps charged to CSUF budget. </t>
  </si>
  <si>
    <t>(Bind=$20,000; ADS=$7,674)</t>
  </si>
  <si>
    <t>($50,267(e); $19,159 (m))</t>
  </si>
  <si>
    <t>(III=$97,956 + 12,685)</t>
  </si>
  <si>
    <t>(OCLC less ILL)</t>
  </si>
  <si>
    <t>(benefits paid by campus)</t>
  </si>
  <si>
    <t>210 atlases transferred from book collection to cartographic materials (volumes) [total reflects residual impact of $370,500 in one-time state augmentation from 1998/99]</t>
  </si>
  <si>
    <t>182 atlases transferred out of book collection (titles)</t>
  </si>
  <si>
    <t>210 atlases transferred from book collection to cartographic materials (volumes)</t>
  </si>
  <si>
    <t>SpecColl=2,693; CIRC=169,408; AVCMC=20420; Periodicals=176,071; Docs=18,058; Reference=21,074; Circ=169,408</t>
  </si>
  <si>
    <t>SpecColl=15 hrs/week</t>
  </si>
  <si>
    <t>164 Ref Desk; 27 Docs Desk</t>
  </si>
  <si>
    <t xml:space="preserve"> * - Gate counts no longer tracked</t>
  </si>
  <si>
    <t>SpecColl=30 ques/week; CIRC=N/A; AVCMC=105; Periodicals=670; Docs=35; Reference/ER Desk=1060</t>
  </si>
  <si>
    <t>Brenda Gianni</t>
  </si>
  <si>
    <t>Admin Analyst Spec</t>
  </si>
  <si>
    <t>(510)885-3664</t>
  </si>
  <si>
    <t>(510)885-2049</t>
  </si>
  <si>
    <t>bgianni@csuhayward.edu</t>
  </si>
  <si>
    <t>Librarians and other professional staff (sum of lines 2a, 2b)</t>
  </si>
  <si>
    <t>Total FTE staff - (sum of lines 2, 3, 4, 5)</t>
  </si>
  <si>
    <t>Number of persons participating in library orientation tours/     lectures</t>
  </si>
  <si>
    <t>Public service hours in a typical week</t>
  </si>
  <si>
    <t>Person hours per typical week of prof. ref. service available</t>
  </si>
  <si>
    <t>Prepaid $428,544 in FY 98/99</t>
  </si>
  <si>
    <t>Prepaid $19,521 in FY 98/99</t>
  </si>
  <si>
    <t>Total operating expenditures (sum of 7-10,11,12-21)</t>
  </si>
  <si>
    <t xml:space="preserve"> </t>
  </si>
  <si>
    <t>Total number of paid and unpaid subscriptions</t>
  </si>
  <si>
    <t xml:space="preserve">  </t>
  </si>
  <si>
    <t>Part F - LIBRARY SERVICES, TYPICAL WEEK, FALL 1997</t>
  </si>
  <si>
    <t>Dee Dee Washburn</t>
  </si>
  <si>
    <t>11a</t>
  </si>
  <si>
    <t>11b</t>
  </si>
  <si>
    <t>12</t>
  </si>
  <si>
    <t>13</t>
  </si>
  <si>
    <t>14</t>
  </si>
  <si>
    <t>14a</t>
  </si>
  <si>
    <t>15</t>
  </si>
  <si>
    <t>16</t>
  </si>
  <si>
    <t>16a</t>
  </si>
  <si>
    <t>17</t>
  </si>
  <si>
    <t>18</t>
  </si>
  <si>
    <t>19</t>
  </si>
  <si>
    <t>20</t>
  </si>
  <si>
    <t>21</t>
  </si>
  <si>
    <t>22</t>
  </si>
  <si>
    <t>23</t>
  </si>
  <si>
    <t>23a</t>
  </si>
  <si>
    <t>24</t>
  </si>
  <si>
    <t>25</t>
  </si>
  <si>
    <t>24a</t>
  </si>
  <si>
    <t>25a</t>
  </si>
  <si>
    <t>24a(1)</t>
  </si>
  <si>
    <t>Administrative Support Coordinator</t>
  </si>
  <si>
    <t>(707) 826-3441</t>
  </si>
  <si>
    <t>(707) 826-3440</t>
  </si>
  <si>
    <t>dlw7001@humboldt.edu</t>
  </si>
  <si>
    <t>Notes:</t>
  </si>
  <si>
    <t>#24</t>
  </si>
  <si>
    <t>37</t>
  </si>
  <si>
    <t>38</t>
  </si>
  <si>
    <t>Previous two years of cataloged government documents were not added to this</t>
  </si>
  <si>
    <t>figure (+12,585)</t>
  </si>
  <si>
    <t>#26</t>
  </si>
  <si>
    <t>46b</t>
  </si>
  <si>
    <t>47</t>
  </si>
  <si>
    <t>48</t>
  </si>
  <si>
    <t>49</t>
  </si>
  <si>
    <t>49a</t>
  </si>
  <si>
    <t>49b</t>
  </si>
  <si>
    <t>50</t>
  </si>
  <si>
    <t>50a</t>
  </si>
  <si>
    <t>51</t>
  </si>
  <si>
    <t>51a</t>
  </si>
  <si>
    <t>51b</t>
  </si>
  <si>
    <t>52</t>
  </si>
  <si>
    <t>Previous two years of cataloged government documents (12,585) were</t>
  </si>
  <si>
    <t>included here, should have been in #24.</t>
  </si>
  <si>
    <r>
      <t>Total FTE staff</t>
    </r>
    <r>
      <rPr>
        <sz val="10"/>
        <rFont val="Geneva"/>
        <family val="0"/>
      </rPr>
      <t xml:space="preserve"> - (sum of lines 2, 3, 4, 5)</t>
    </r>
  </si>
  <si>
    <t>Hayward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</si>
  <si>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</si>
  <si>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</si>
  <si>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</si>
  <si>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</si>
  <si>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</si>
  <si>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</si>
  <si>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</si>
  <si>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t>Sacramento</t>
  </si>
  <si>
    <r>
      <t xml:space="preserve">Total operating expenditures </t>
    </r>
    <r>
      <rPr>
        <sz val="10"/>
        <rFont val="Geneva"/>
        <family val="0"/>
      </rPr>
      <t>(sum of 7-10,11,12-21)</t>
    </r>
  </si>
  <si>
    <r>
      <t xml:space="preserve">Total  paid and unpaid </t>
    </r>
    <r>
      <rPr>
        <b/>
        <sz val="10"/>
        <rFont val="Geneva"/>
        <family val="0"/>
      </rPr>
      <t>print</t>
    </r>
    <r>
      <rPr>
        <sz val="10"/>
        <rFont val="Geneva"/>
        <family val="0"/>
      </rPr>
      <t xml:space="preserve"> subscriptions</t>
    </r>
  </si>
  <si>
    <r>
      <t>N/</t>
    </r>
    <r>
      <rPr>
        <sz val="10"/>
        <rFont val="Geneva"/>
        <family val="0"/>
      </rPr>
      <t>A</t>
    </r>
  </si>
  <si>
    <t>Pat Matzke</t>
  </si>
  <si>
    <t>Bibliographic Database Manager</t>
  </si>
  <si>
    <t>(562) 985-1751</t>
  </si>
  <si>
    <t>(562) 985-8131</t>
  </si>
  <si>
    <t>matzke@csulb.edu</t>
  </si>
  <si>
    <t>Computer files and search services - incl. current serials</t>
  </si>
  <si>
    <t>Joanne Tsuyuki</t>
  </si>
  <si>
    <t>Library Administrative Svcs Officer</t>
  </si>
  <si>
    <t>(323) 343-3955</t>
  </si>
  <si>
    <t>(323) 343-3935</t>
  </si>
  <si>
    <t>jtsuyuk@calstatela.edu</t>
  </si>
  <si>
    <t>California Maritime Academy</t>
  </si>
  <si>
    <t>Carl Phillips</t>
  </si>
  <si>
    <t>Library Director</t>
  </si>
  <si>
    <t>707/654-1093</t>
  </si>
  <si>
    <t>707/654-1094</t>
  </si>
  <si>
    <t>carlphillips@csum.edu</t>
  </si>
  <si>
    <t>CSU - Monterey Bay</t>
  </si>
  <si>
    <t>Loretta Wyer</t>
  </si>
  <si>
    <t>Administrative Analyst Specialist</t>
  </si>
  <si>
    <t>831-582-3881</t>
  </si>
  <si>
    <t>831-582-3354</t>
  </si>
  <si>
    <t>loretta_wyer@monterey.edu</t>
  </si>
  <si>
    <t>NORTHRIDGE</t>
  </si>
  <si>
    <t>Susan E. Parker</t>
  </si>
  <si>
    <t>Associate Dean</t>
  </si>
  <si>
    <t>818-677-2272</t>
  </si>
  <si>
    <t>818-677-2676</t>
  </si>
  <si>
    <t>susan.parker@csun.edu</t>
  </si>
  <si>
    <t>POMONA</t>
  </si>
  <si>
    <t>California State University, Sacramento</t>
  </si>
  <si>
    <t>Patricia M. Larsen</t>
  </si>
  <si>
    <t>Dean and Director of the Library</t>
  </si>
  <si>
    <t>(916) 278-5679</t>
  </si>
  <si>
    <t>(916) 278-5917</t>
  </si>
  <si>
    <t>plarsen@csus.edu</t>
  </si>
  <si>
    <t xml:space="preserve">                   n/a</t>
  </si>
  <si>
    <t xml:space="preserve">                     n/a</t>
  </si>
  <si>
    <t>California State University San Bernardino</t>
  </si>
  <si>
    <t>Johnnie Ann Ralph</t>
  </si>
  <si>
    <t>909-880-5102</t>
  </si>
  <si>
    <t>909-880-7048</t>
  </si>
  <si>
    <t>jralph@csusb.edu</t>
  </si>
  <si>
    <r>
      <t xml:space="preserve">Graphic materials - units: </t>
    </r>
    <r>
      <rPr>
        <sz val="9"/>
        <rFont val="Geneva"/>
        <family val="0"/>
      </rPr>
      <t>Slides and Posters</t>
    </r>
  </si>
  <si>
    <t>San Diego State University</t>
  </si>
  <si>
    <t>Helen Henry</t>
  </si>
  <si>
    <t>Director, Library Administrative Operations</t>
  </si>
  <si>
    <t>(619) 594-4066</t>
  </si>
  <si>
    <t>(619) 594-2700</t>
  </si>
  <si>
    <t>hhenry@mail.sdsu.edu</t>
  </si>
  <si>
    <t>San Francisco State University</t>
  </si>
  <si>
    <t>Richard Uchida</t>
  </si>
  <si>
    <t>Library Business Officer</t>
  </si>
  <si>
    <t>(415) 338-7328</t>
  </si>
  <si>
    <t>(415) 338-1504</t>
  </si>
  <si>
    <t>uchida@sfsu.edu</t>
  </si>
  <si>
    <t>Janice Mao</t>
  </si>
  <si>
    <t>Accounting Manager</t>
  </si>
  <si>
    <t>408-924-2820</t>
  </si>
  <si>
    <t>408-924-2800</t>
  </si>
  <si>
    <t>jpmao@sjsu.edu</t>
  </si>
  <si>
    <t xml:space="preserve"> n/a</t>
  </si>
  <si>
    <t>California Polytechnic State University, San Luis Obispo</t>
  </si>
  <si>
    <t>Lynda Alamo</t>
  </si>
  <si>
    <t>Administrative Analyst/Specialist</t>
  </si>
  <si>
    <t>805-756-5785</t>
  </si>
  <si>
    <t>805-756-2346</t>
  </si>
  <si>
    <t>lalamo@calpoly.edu</t>
  </si>
  <si>
    <t>Other - credit for lost book fines</t>
  </si>
  <si>
    <t>Marion T. Reid</t>
  </si>
  <si>
    <t>Dean</t>
  </si>
  <si>
    <t>760-750-4330</t>
  </si>
  <si>
    <t>760-750-3287</t>
  </si>
  <si>
    <t>mreid@csusm.edu</t>
  </si>
  <si>
    <t>Sonoma State University</t>
  </si>
  <si>
    <t>Mike Kiraly</t>
  </si>
  <si>
    <t>Admin. Manager</t>
  </si>
  <si>
    <t>707.664.2397</t>
  </si>
  <si>
    <t>707.664.2090</t>
  </si>
  <si>
    <t>mike.kiraly@sonoma.edu</t>
  </si>
  <si>
    <t>California State University, Stanislaus</t>
  </si>
  <si>
    <t>Loretta Blakeley</t>
  </si>
  <si>
    <t>Library Secretary</t>
  </si>
  <si>
    <t>(209) 667-3232</t>
  </si>
  <si>
    <t>(209) 667-3164</t>
  </si>
  <si>
    <t>lblakeley@stan.csustan.edu</t>
  </si>
  <si>
    <t>4</t>
  </si>
  <si>
    <r>
      <t>Total FTE staff</t>
    </r>
    <r>
      <rPr>
        <sz val="10"/>
        <rFont val="Helv"/>
        <family val="2"/>
      </rPr>
      <t xml:space="preserve"> - (sum of lines 2, 3, 4, 5)</t>
    </r>
  </si>
  <si>
    <r>
      <t xml:space="preserve">Total salaries and wages </t>
    </r>
    <r>
      <rPr>
        <sz val="10"/>
        <rFont val="Helv"/>
        <family val="2"/>
      </rPr>
      <t>(except stdt. asst.) (sum of cols. 7, 8)</t>
    </r>
  </si>
  <si>
    <r>
      <t>Total information resources</t>
    </r>
    <r>
      <rPr>
        <sz val="10"/>
        <rFont val="Helv"/>
        <family val="2"/>
      </rPr>
      <t xml:space="preserve"> (sum of cols.10, 11, 12, 13, 14, 15, 16)</t>
    </r>
  </si>
  <si>
    <r>
      <t>Total operating expenditures</t>
    </r>
    <r>
      <rPr>
        <sz val="10"/>
        <rFont val="Helv"/>
        <family val="2"/>
      </rPr>
      <t xml:space="preserve"> (sum of 7-10,11,12-21)</t>
    </r>
  </si>
  <si>
    <r>
      <t xml:space="preserve">Total expenditures </t>
    </r>
    <r>
      <rPr>
        <sz val="10"/>
        <rFont val="Helv"/>
        <family val="2"/>
      </rPr>
      <t>(sum of cols. 22 and 23)</t>
    </r>
  </si>
  <si>
    <r>
      <t>Books and bound periodicals</t>
    </r>
    <r>
      <rPr>
        <sz val="10"/>
        <rFont val="Helv"/>
        <family val="2"/>
      </rPr>
      <t xml:space="preserve"> (volumes) (sum of cols. 24a, 24b, 24c, 24d)</t>
    </r>
  </si>
  <si>
    <r>
      <t>Books and bound periodicals</t>
    </r>
    <r>
      <rPr>
        <sz val="10"/>
        <rFont val="Helv"/>
        <family val="2"/>
      </rPr>
      <t xml:space="preserve"> (titles)</t>
    </r>
  </si>
  <si>
    <t>Film and video materials</t>
  </si>
  <si>
    <t>Computer files</t>
  </si>
  <si>
    <t>Part E - LIBRARY SERVICES, FISCAL YEAR 1999/00</t>
  </si>
  <si>
    <t>Circulation Transactions</t>
  </si>
  <si>
    <t>Reserve collection - recorded circulation</t>
  </si>
  <si>
    <t>3b</t>
  </si>
  <si>
    <t>All other             paid staff (cols. 3 - 3a))</t>
  </si>
  <si>
    <t>Received from CSU libraries</t>
  </si>
  <si>
    <t>Received from UC libraries</t>
  </si>
  <si>
    <t>Information Services to Groups</t>
  </si>
  <si>
    <t>Number of presentations</t>
  </si>
  <si>
    <t>Contact hours of library lectures/seminars</t>
  </si>
  <si>
    <t>Number of persons served in presentations</t>
  </si>
  <si>
    <t>Paid print periodical subscrip-  tions</t>
  </si>
  <si>
    <t>Paid print serial subscrip-  tions</t>
  </si>
  <si>
    <t>Total number of paid and unpaid print subscrip-  tions</t>
  </si>
  <si>
    <t>530-898-5862</t>
  </si>
  <si>
    <t>530-898-4443</t>
  </si>
  <si>
    <t>cdusenbury@csuchico.edu</t>
  </si>
  <si>
    <t>n/a</t>
  </si>
  <si>
    <t>Jo Ellen Davis</t>
  </si>
  <si>
    <t>559.278.6952</t>
  </si>
  <si>
    <t>susanm@csufresno.edu</t>
  </si>
  <si>
    <t>Richard C. Pollard</t>
  </si>
  <si>
    <t>University Librarian</t>
  </si>
  <si>
    <t>714/278-2714</t>
  </si>
  <si>
    <t>714/278-2439</t>
  </si>
  <si>
    <t>rpollard@fullerton.edu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</si>
</sst>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\(@\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  <numFmt numFmtId="171" formatCode="#,##0.0000"/>
    <numFmt numFmtId="172" formatCode="#,##0.0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_);_(* \(#,##0.0\);_(* &quot;-&quot;??_);_(@_)"/>
    <numFmt numFmtId="178" formatCode="_(* #,##0_);_(* \(#,##0\);_(* &quot;-&quot;??_);_(@_)"/>
    <numFmt numFmtId="179" formatCode="#,##0.0_);\(#,##0.0\)"/>
    <numFmt numFmtId="180" formatCode="m/d/yyyy"/>
  </numFmts>
  <fonts count="22">
    <font>
      <sz val="10"/>
      <name val="Arial"/>
      <family val="0"/>
    </font>
    <font>
      <sz val="10"/>
      <name val="Geneva"/>
      <family val="0"/>
    </font>
    <font>
      <u val="single"/>
      <sz val="12"/>
      <color indexed="36"/>
      <name val="Geneva"/>
      <family val="0"/>
    </font>
    <font>
      <u val="single"/>
      <sz val="12"/>
      <color indexed="12"/>
      <name val="Geneva"/>
      <family val="0"/>
    </font>
    <font>
      <u val="single"/>
      <sz val="10"/>
      <color indexed="12"/>
      <name val="Geneva"/>
      <family val="0"/>
    </font>
    <font>
      <b/>
      <sz val="10"/>
      <name val="Geneva"/>
      <family val="0"/>
    </font>
    <font>
      <b/>
      <sz val="14"/>
      <name val="Geneva"/>
      <family val="0"/>
    </font>
    <font>
      <sz val="10"/>
      <name val="CG Times"/>
      <family val="1"/>
    </font>
    <font>
      <sz val="10"/>
      <name val="Tahoma"/>
      <family val="2"/>
    </font>
    <font>
      <sz val="10"/>
      <color indexed="48"/>
      <name val="Tahoma"/>
      <family val="2"/>
    </font>
    <font>
      <sz val="9"/>
      <name val="Geneva"/>
      <family val="0"/>
    </font>
    <font>
      <sz val="8"/>
      <name val="Geneva"/>
      <family val="0"/>
    </font>
    <font>
      <b/>
      <sz val="10"/>
      <color indexed="12"/>
      <name val="Geneva"/>
      <family val="0"/>
    </font>
    <font>
      <sz val="12"/>
      <name val="Helv"/>
      <family val="2"/>
    </font>
    <font>
      <b/>
      <sz val="12"/>
      <name val="Helv"/>
      <family val="2"/>
    </font>
    <font>
      <sz val="10"/>
      <name val="Helv"/>
      <family val="2"/>
    </font>
    <font>
      <b/>
      <sz val="10"/>
      <name val="Helv"/>
      <family val="2"/>
    </font>
    <font>
      <b/>
      <sz val="11"/>
      <name val="Helv"/>
      <family val="2"/>
    </font>
    <font>
      <sz val="10"/>
      <color indexed="8"/>
      <name val="Helv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double">
        <color indexed="14"/>
      </left>
      <right>
        <color indexed="63"/>
      </right>
      <top style="double">
        <color indexed="14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>
        <color indexed="14"/>
      </bottom>
    </border>
    <border>
      <left>
        <color indexed="63"/>
      </left>
      <right>
        <color indexed="63"/>
      </right>
      <top style="thin"/>
      <bottom style="double">
        <color indexed="14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22" applyFont="1">
      <alignment/>
      <protection/>
    </xf>
    <xf numFmtId="0" fontId="1" fillId="0" borderId="0" xfId="22">
      <alignment/>
      <protection/>
    </xf>
    <xf numFmtId="0" fontId="1" fillId="0" borderId="0" xfId="22" applyAlignment="1">
      <alignment horizontal="right"/>
      <protection/>
    </xf>
    <xf numFmtId="178" fontId="1" fillId="0" borderId="0" xfId="15" applyNumberFormat="1" applyFont="1" applyAlignment="1">
      <alignment horizontal="center"/>
    </xf>
    <xf numFmtId="2" fontId="1" fillId="0" borderId="0" xfId="22" applyNumberFormat="1">
      <alignment/>
      <protection/>
    </xf>
    <xf numFmtId="164" fontId="1" fillId="0" borderId="0" xfId="22" applyNumberFormat="1">
      <alignment/>
      <protection/>
    </xf>
    <xf numFmtId="0" fontId="1" fillId="0" borderId="0" xfId="22" applyAlignment="1">
      <alignment horizontal="center"/>
      <protection/>
    </xf>
    <xf numFmtId="3" fontId="1" fillId="0" borderId="0" xfId="22" applyNumberFormat="1">
      <alignment/>
      <protection/>
    </xf>
    <xf numFmtId="38" fontId="1" fillId="0" borderId="0" xfId="22" applyNumberFormat="1">
      <alignment/>
      <protection/>
    </xf>
    <xf numFmtId="38" fontId="1" fillId="0" borderId="0" xfId="22" applyNumberFormat="1" applyAlignment="1">
      <alignment horizontal="center"/>
      <protection/>
    </xf>
    <xf numFmtId="0" fontId="6" fillId="0" borderId="0" xfId="22" applyFont="1" applyAlignment="1">
      <alignment/>
      <protection/>
    </xf>
    <xf numFmtId="0" fontId="6" fillId="0" borderId="0" xfId="22" applyFont="1">
      <alignment/>
      <protection/>
    </xf>
    <xf numFmtId="0" fontId="6" fillId="0" borderId="0" xfId="22" applyFont="1" applyAlignment="1">
      <alignment horizontal="left"/>
      <protection/>
    </xf>
    <xf numFmtId="0" fontId="5" fillId="0" borderId="0" xfId="22" applyFont="1" applyAlignment="1">
      <alignment horizontal="left"/>
      <protection/>
    </xf>
    <xf numFmtId="0" fontId="1" fillId="0" borderId="1" xfId="22" applyBorder="1">
      <alignment/>
      <protection/>
    </xf>
    <xf numFmtId="0" fontId="1" fillId="0" borderId="2" xfId="22" applyBorder="1">
      <alignment/>
      <protection/>
    </xf>
    <xf numFmtId="0" fontId="1" fillId="0" borderId="3" xfId="22" applyBorder="1">
      <alignment/>
      <protection/>
    </xf>
    <xf numFmtId="0" fontId="5" fillId="0" borderId="0" xfId="22" applyFont="1">
      <alignment/>
      <protection/>
    </xf>
    <xf numFmtId="0" fontId="1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5" fontId="1" fillId="0" borderId="0" xfId="22" applyNumberFormat="1">
      <alignment/>
      <protection/>
    </xf>
    <xf numFmtId="164" fontId="1" fillId="0" borderId="0" xfId="22" applyNumberFormat="1" applyAlignment="1">
      <alignment horizontal="center"/>
      <protection/>
    </xf>
    <xf numFmtId="0" fontId="1" fillId="0" borderId="0" xfId="22" applyAlignment="1">
      <alignment horizontal="left"/>
      <protection/>
    </xf>
    <xf numFmtId="38" fontId="1" fillId="0" borderId="0" xfId="22" applyNumberFormat="1" applyAlignment="1">
      <alignment horizontal="right"/>
      <protection/>
    </xf>
    <xf numFmtId="0" fontId="1" fillId="0" borderId="0" xfId="22" applyAlignment="1">
      <alignment wrapText="1"/>
      <protection/>
    </xf>
    <xf numFmtId="3" fontId="1" fillId="0" borderId="0" xfId="22" applyNumberFormat="1" applyAlignment="1">
      <alignment horizontal="center"/>
      <protection/>
    </xf>
    <xf numFmtId="0" fontId="1" fillId="0" borderId="0" xfId="22" applyBorder="1">
      <alignment/>
      <protection/>
    </xf>
    <xf numFmtId="3" fontId="1" fillId="0" borderId="0" xfId="22" applyNumberFormat="1" applyAlignment="1">
      <alignment horizontal="right"/>
      <protection/>
    </xf>
    <xf numFmtId="0" fontId="7" fillId="0" borderId="1" xfId="22" applyFont="1" applyBorder="1">
      <alignment/>
      <protection/>
    </xf>
    <xf numFmtId="0" fontId="7" fillId="0" borderId="3" xfId="22" applyFont="1" applyBorder="1">
      <alignment/>
      <protection/>
    </xf>
    <xf numFmtId="0" fontId="4" fillId="0" borderId="1" xfId="20" applyFont="1" applyBorder="1" applyAlignment="1">
      <alignment/>
    </xf>
    <xf numFmtId="0" fontId="1" fillId="0" borderId="3" xfId="22" applyFont="1" applyBorder="1">
      <alignment/>
      <protection/>
    </xf>
    <xf numFmtId="1" fontId="1" fillId="0" borderId="0" xfId="22" applyNumberFormat="1">
      <alignment/>
      <protection/>
    </xf>
    <xf numFmtId="0" fontId="3" fillId="0" borderId="1" xfId="20" applyBorder="1" applyAlignment="1">
      <alignment/>
    </xf>
    <xf numFmtId="0" fontId="1" fillId="0" borderId="0" xfId="22" applyAlignment="1">
      <alignment horizontal="center" wrapText="1"/>
      <protection/>
    </xf>
    <xf numFmtId="0" fontId="8" fillId="0" borderId="0" xfId="22" applyFont="1">
      <alignment/>
      <protection/>
    </xf>
    <xf numFmtId="0" fontId="8" fillId="0" borderId="0" xfId="22" applyFont="1" applyAlignment="1">
      <alignment wrapText="1"/>
      <protection/>
    </xf>
    <xf numFmtId="0" fontId="9" fillId="0" borderId="0" xfId="22" applyFont="1">
      <alignment/>
      <protection/>
    </xf>
    <xf numFmtId="4" fontId="1" fillId="0" borderId="0" xfId="22" applyNumberFormat="1">
      <alignment/>
      <protection/>
    </xf>
    <xf numFmtId="4" fontId="1" fillId="0" borderId="0" xfId="22" applyNumberFormat="1" applyAlignment="1">
      <alignment horizontal="center"/>
      <protection/>
    </xf>
    <xf numFmtId="0" fontId="1" fillId="0" borderId="0" xfId="22" applyFont="1" applyAlignment="1">
      <alignment horizontal="right"/>
      <protection/>
    </xf>
    <xf numFmtId="176" fontId="1" fillId="0" borderId="0" xfId="17" applyNumberFormat="1" applyAlignment="1">
      <alignment/>
    </xf>
    <xf numFmtId="176" fontId="1" fillId="0" borderId="0" xfId="17" applyNumberFormat="1" applyFont="1" applyAlignment="1">
      <alignment/>
    </xf>
    <xf numFmtId="0" fontId="1" fillId="0" borderId="0" xfId="17" applyNumberFormat="1" applyAlignment="1">
      <alignment/>
    </xf>
    <xf numFmtId="178" fontId="1" fillId="0" borderId="0" xfId="15" applyNumberFormat="1" applyAlignment="1">
      <alignment/>
    </xf>
    <xf numFmtId="178" fontId="1" fillId="0" borderId="0" xfId="15" applyNumberFormat="1" applyFont="1" applyAlignment="1">
      <alignment/>
    </xf>
    <xf numFmtId="12" fontId="1" fillId="0" borderId="0" xfId="22" applyNumberFormat="1">
      <alignment/>
      <protection/>
    </xf>
    <xf numFmtId="44" fontId="1" fillId="0" borderId="0" xfId="17" applyAlignment="1">
      <alignment/>
    </xf>
    <xf numFmtId="1" fontId="1" fillId="0" borderId="0" xfId="17" applyNumberFormat="1" applyAlignment="1">
      <alignment/>
    </xf>
    <xf numFmtId="8" fontId="1" fillId="0" borderId="0" xfId="22" applyNumberFormat="1">
      <alignment/>
      <protection/>
    </xf>
    <xf numFmtId="6" fontId="1" fillId="0" borderId="0" xfId="22" applyNumberFormat="1">
      <alignment/>
      <protection/>
    </xf>
    <xf numFmtId="0" fontId="11" fillId="0" borderId="0" xfId="22" applyFont="1">
      <alignment/>
      <protection/>
    </xf>
    <xf numFmtId="44" fontId="1" fillId="0" borderId="0" xfId="17" applyFont="1" applyAlignment="1">
      <alignment horizontal="right"/>
    </xf>
    <xf numFmtId="44" fontId="1" fillId="0" borderId="0" xfId="22" applyNumberFormat="1">
      <alignment/>
      <protection/>
    </xf>
    <xf numFmtId="37" fontId="1" fillId="0" borderId="0" xfId="17" applyNumberFormat="1" applyAlignment="1">
      <alignment/>
    </xf>
    <xf numFmtId="178" fontId="1" fillId="0" borderId="0" xfId="15" applyNumberFormat="1" applyAlignment="1">
      <alignment horizontal="center"/>
    </xf>
    <xf numFmtId="1" fontId="1" fillId="0" borderId="0" xfId="15" applyNumberFormat="1" applyAlignment="1">
      <alignment/>
    </xf>
    <xf numFmtId="0" fontId="1" fillId="0" borderId="0" xfId="15" applyNumberFormat="1" applyFill="1" applyAlignment="1">
      <alignment/>
    </xf>
    <xf numFmtId="178" fontId="1" fillId="0" borderId="0" xfId="15" applyNumberFormat="1" applyFill="1" applyAlignment="1">
      <alignment/>
    </xf>
    <xf numFmtId="178" fontId="1" fillId="0" borderId="0" xfId="15" applyNumberFormat="1" applyFont="1" applyAlignment="1">
      <alignment horizontal="right"/>
    </xf>
    <xf numFmtId="43" fontId="1" fillId="0" borderId="0" xfId="15" applyNumberFormat="1" applyAlignment="1">
      <alignment/>
    </xf>
    <xf numFmtId="177" fontId="1" fillId="0" borderId="0" xfId="15" applyNumberFormat="1" applyAlignment="1">
      <alignment/>
    </xf>
    <xf numFmtId="0" fontId="4" fillId="0" borderId="1" xfId="21" applyBorder="1" applyAlignment="1">
      <alignment/>
    </xf>
    <xf numFmtId="166" fontId="1" fillId="0" borderId="0" xfId="22" applyNumberFormat="1">
      <alignment/>
      <protection/>
    </xf>
    <xf numFmtId="44" fontId="1" fillId="0" borderId="0" xfId="17" applyFont="1" applyAlignment="1">
      <alignment/>
    </xf>
    <xf numFmtId="178" fontId="1" fillId="0" borderId="0" xfId="15" applyNumberFormat="1" applyAlignment="1">
      <alignment horizontal="right"/>
    </xf>
    <xf numFmtId="2" fontId="1" fillId="0" borderId="0" xfId="22" applyNumberFormat="1" applyAlignment="1">
      <alignment horizontal="center"/>
      <protection/>
    </xf>
    <xf numFmtId="3" fontId="1" fillId="0" borderId="0" xfId="17" applyNumberFormat="1" applyAlignment="1">
      <alignment/>
    </xf>
    <xf numFmtId="3" fontId="1" fillId="0" borderId="0" xfId="17" applyNumberFormat="1" applyFont="1" applyAlignment="1">
      <alignment/>
    </xf>
    <xf numFmtId="3" fontId="1" fillId="0" borderId="0" xfId="22" applyNumberFormat="1" applyBorder="1">
      <alignment/>
      <protection/>
    </xf>
    <xf numFmtId="3" fontId="1" fillId="0" borderId="0" xfId="22" applyNumberFormat="1" applyBorder="1" applyAlignment="1">
      <alignment horizontal="center"/>
      <protection/>
    </xf>
    <xf numFmtId="0" fontId="15" fillId="0" borderId="0" xfId="22" applyFont="1">
      <alignment/>
      <protection/>
    </xf>
    <xf numFmtId="0" fontId="16" fillId="0" borderId="4" xfId="22" applyFont="1" applyBorder="1" applyAlignment="1">
      <alignment horizontal="center" vertical="center" wrapText="1"/>
      <protection/>
    </xf>
    <xf numFmtId="0" fontId="16" fillId="0" borderId="5" xfId="22" applyFont="1" applyBorder="1" applyAlignment="1">
      <alignment horizontal="center" vertical="center"/>
      <protection/>
    </xf>
    <xf numFmtId="0" fontId="15" fillId="2" borderId="6" xfId="22" applyFont="1" applyFill="1" applyBorder="1" applyAlignment="1">
      <alignment horizontal="center" wrapText="1"/>
      <protection/>
    </xf>
    <xf numFmtId="0" fontId="16" fillId="2" borderId="6" xfId="22" applyFont="1" applyFill="1" applyBorder="1" applyAlignment="1">
      <alignment horizontal="center" wrapText="1"/>
      <protection/>
    </xf>
    <xf numFmtId="0" fontId="15" fillId="2" borderId="7" xfId="22" applyFont="1" applyFill="1" applyBorder="1" applyAlignment="1">
      <alignment horizontal="center" wrapText="1"/>
      <protection/>
    </xf>
    <xf numFmtId="0" fontId="15" fillId="2" borderId="8" xfId="22" applyFont="1" applyFill="1" applyBorder="1" applyAlignment="1">
      <alignment horizontal="center" wrapText="1"/>
      <protection/>
    </xf>
    <xf numFmtId="0" fontId="14" fillId="0" borderId="9" xfId="22" applyFont="1" applyFill="1" applyBorder="1">
      <alignment/>
      <protection/>
    </xf>
    <xf numFmtId="165" fontId="15" fillId="0" borderId="10" xfId="22" applyNumberFormat="1" applyFont="1" applyBorder="1" applyAlignment="1">
      <alignment horizontal="center"/>
      <protection/>
    </xf>
    <xf numFmtId="165" fontId="15" fillId="0" borderId="11" xfId="22" applyNumberFormat="1" applyFont="1" applyBorder="1" applyAlignment="1">
      <alignment horizontal="center"/>
      <protection/>
    </xf>
    <xf numFmtId="165" fontId="15" fillId="0" borderId="12" xfId="22" applyNumberFormat="1" applyFont="1" applyBorder="1" applyAlignment="1">
      <alignment horizontal="center"/>
      <protection/>
    </xf>
    <xf numFmtId="0" fontId="16" fillId="0" borderId="13" xfId="22" applyFont="1" applyBorder="1">
      <alignment/>
      <protection/>
    </xf>
    <xf numFmtId="38" fontId="15" fillId="0" borderId="0" xfId="22" applyNumberFormat="1" applyFont="1">
      <alignment/>
      <protection/>
    </xf>
    <xf numFmtId="40" fontId="15" fillId="0" borderId="0" xfId="22" applyNumberFormat="1" applyFont="1" applyAlignment="1">
      <alignment horizontal="right"/>
      <protection/>
    </xf>
    <xf numFmtId="40" fontId="15" fillId="0" borderId="0" xfId="22" applyNumberFormat="1" applyFont="1">
      <alignment/>
      <protection/>
    </xf>
    <xf numFmtId="6" fontId="15" fillId="0" borderId="0" xfId="22" applyNumberFormat="1" applyFont="1" applyAlignment="1">
      <alignment horizontal="right"/>
      <protection/>
    </xf>
    <xf numFmtId="6" fontId="15" fillId="0" borderId="0" xfId="22" applyNumberFormat="1" applyFont="1">
      <alignment/>
      <protection/>
    </xf>
    <xf numFmtId="38" fontId="15" fillId="0" borderId="0" xfId="22" applyNumberFormat="1" applyFont="1" applyAlignment="1">
      <alignment horizontal="right"/>
      <protection/>
    </xf>
    <xf numFmtId="0" fontId="17" fillId="0" borderId="14" xfId="22" applyFont="1" applyBorder="1">
      <alignment/>
      <protection/>
    </xf>
    <xf numFmtId="0" fontId="12" fillId="0" borderId="0" xfId="22" applyFont="1">
      <alignment/>
      <protection/>
    </xf>
    <xf numFmtId="178" fontId="12" fillId="0" borderId="0" xfId="22" applyNumberFormat="1" applyFont="1">
      <alignment/>
      <protection/>
    </xf>
    <xf numFmtId="3" fontId="12" fillId="0" borderId="0" xfId="22" applyNumberFormat="1" applyFont="1">
      <alignment/>
      <protection/>
    </xf>
    <xf numFmtId="6" fontId="15" fillId="0" borderId="0" xfId="22" applyNumberFormat="1" applyFont="1" applyBorder="1">
      <alignment/>
      <protection/>
    </xf>
    <xf numFmtId="38" fontId="15" fillId="0" borderId="0" xfId="22" applyNumberFormat="1" applyFont="1">
      <alignment/>
      <protection/>
    </xf>
    <xf numFmtId="38" fontId="18" fillId="0" borderId="0" xfId="22" applyNumberFormat="1" applyFont="1">
      <alignment/>
      <protection/>
    </xf>
    <xf numFmtId="38" fontId="18" fillId="0" borderId="0" xfId="22" applyNumberFormat="1" applyFont="1" applyAlignment="1">
      <alignment horizontal="right"/>
      <protection/>
    </xf>
    <xf numFmtId="0" fontId="13" fillId="0" borderId="2" xfId="22" applyFont="1" applyBorder="1" applyAlignment="1">
      <alignment/>
      <protection/>
    </xf>
    <xf numFmtId="0" fontId="13" fillId="0" borderId="3" xfId="22" applyFont="1" applyBorder="1" applyAlignment="1">
      <alignment/>
      <protection/>
    </xf>
    <xf numFmtId="0" fontId="14" fillId="0" borderId="1" xfId="22" applyFont="1" applyBorder="1" applyAlignment="1">
      <alignment horizontal="center" vertical="center"/>
      <protection/>
    </xf>
    <xf numFmtId="0" fontId="13" fillId="0" borderId="2" xfId="22" applyFont="1" applyBorder="1" applyAlignment="1">
      <alignment horizontal="center" vertical="center"/>
      <protection/>
    </xf>
    <xf numFmtId="0" fontId="13" fillId="0" borderId="3" xfId="22" applyFont="1" applyBorder="1" applyAlignment="1">
      <alignment horizontal="center" vertical="center"/>
      <protection/>
    </xf>
    <xf numFmtId="6" fontId="18" fillId="0" borderId="0" xfId="22" applyNumberFormat="1" applyFont="1" applyFill="1" applyAlignment="1">
      <alignment horizontal="right"/>
      <protection/>
    </xf>
    <xf numFmtId="6" fontId="18" fillId="0" borderId="0" xfId="22" applyNumberFormat="1" applyFont="1" applyAlignment="1">
      <alignment horizontal="right"/>
      <protection/>
    </xf>
    <xf numFmtId="0" fontId="13" fillId="0" borderId="0" xfId="22" applyFont="1" applyAlignment="1">
      <alignment/>
      <protection/>
    </xf>
    <xf numFmtId="40" fontId="15" fillId="0" borderId="0" xfId="22" applyNumberFormat="1" applyFont="1" applyBorder="1" applyAlignment="1">
      <alignment horizontal="right"/>
      <protection/>
    </xf>
    <xf numFmtId="0" fontId="0" fillId="0" borderId="2" xfId="0" applyBorder="1" applyAlignment="1">
      <alignment vertical="center"/>
    </xf>
    <xf numFmtId="0" fontId="14" fillId="0" borderId="1" xfId="22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6" fillId="0" borderId="15" xfId="22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5" xfId="0" applyBorder="1" applyAlignment="1">
      <alignment/>
    </xf>
    <xf numFmtId="0" fontId="16" fillId="0" borderId="15" xfId="22" applyNumberFormat="1" applyFont="1" applyBorder="1" applyAlignment="1">
      <alignment horizontal="center" vertical="center"/>
      <protection/>
    </xf>
    <xf numFmtId="0" fontId="16" fillId="0" borderId="15" xfId="22" applyFont="1" applyBorder="1" applyAlignment="1">
      <alignment horizontal="center" vertical="center"/>
      <protection/>
    </xf>
    <xf numFmtId="0" fontId="16" fillId="0" borderId="1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4" fillId="0" borderId="2" xfId="22" applyFont="1" applyBorder="1" applyAlignment="1">
      <alignment horizontal="center" vertical="center"/>
      <protection/>
    </xf>
    <xf numFmtId="0" fontId="16" fillId="0" borderId="16" xfId="22" applyFont="1" applyBorder="1" applyAlignment="1">
      <alignment horizontal="center" vertical="center"/>
      <protection/>
    </xf>
    <xf numFmtId="0" fontId="15" fillId="0" borderId="16" xfId="22" applyFont="1" applyBorder="1" applyAlignment="1">
      <alignment horizontal="center" vertical="center"/>
      <protection/>
    </xf>
    <xf numFmtId="0" fontId="15" fillId="0" borderId="5" xfId="22" applyFont="1" applyBorder="1" applyAlignment="1">
      <alignment horizontal="center" vertical="center"/>
      <protection/>
    </xf>
    <xf numFmtId="0" fontId="14" fillId="0" borderId="15" xfId="22" applyFont="1" applyBorder="1" applyAlignment="1">
      <alignment horizontal="center"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22" applyFont="1" applyBorder="1" applyAlignment="1">
      <alignment horizontal="center" vertical="center"/>
      <protection/>
    </xf>
    <xf numFmtId="0" fontId="10" fillId="0" borderId="0" xfId="22" applyFont="1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SF_libStats" xfId="21"/>
    <cellStyle name="Normal_GS-LibStats_99-00allCAMP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0</xdr:colOff>
      <xdr:row>2</xdr:row>
      <xdr:rowOff>1104900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46685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jtsuyuk@calstatela.edu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susan.parker@csun.edu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hhenry@mail.sdsu.edu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uchida@sfsu.edu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lalamo@calpoly.edu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mreid@csusm.ed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pollard@fullerton.edu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dlw7001@humboldt.edu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matzke@csulb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29"/>
  <sheetViews>
    <sheetView tabSelected="1" zoomScale="75" zoomScaleNormal="75" workbookViewId="0" topLeftCell="CK1">
      <selection activeCell="CP31" sqref="CP31"/>
    </sheetView>
  </sheetViews>
  <sheetFormatPr defaultColWidth="9.140625" defaultRowHeight="12.75"/>
  <cols>
    <col min="1" max="1" width="22.00390625" style="72" customWidth="1"/>
    <col min="2" max="8" width="11.421875" style="72" customWidth="1"/>
    <col min="9" max="9" width="11.421875" style="72" hidden="1" customWidth="1"/>
    <col min="10" max="23" width="11.421875" style="72" customWidth="1"/>
    <col min="24" max="24" width="13.421875" style="72" customWidth="1"/>
    <col min="25" max="27" width="11.421875" style="72" customWidth="1"/>
    <col min="28" max="28" width="12.7109375" style="72" customWidth="1"/>
    <col min="29" max="34" width="11.421875" style="72" customWidth="1"/>
    <col min="35" max="35" width="13.28125" style="72" customWidth="1"/>
    <col min="36" max="36" width="12.7109375" style="72" customWidth="1"/>
    <col min="37" max="37" width="13.00390625" style="72" customWidth="1"/>
    <col min="38" max="38" width="12.7109375" style="72" customWidth="1"/>
    <col min="39" max="39" width="13.421875" style="72" customWidth="1"/>
    <col min="40" max="40" width="11.7109375" style="72" customWidth="1"/>
    <col min="41" max="53" width="11.421875" style="72" customWidth="1"/>
    <col min="54" max="54" width="12.7109375" style="72" customWidth="1"/>
    <col min="55" max="55" width="13.28125" style="72" customWidth="1"/>
    <col min="56" max="67" width="11.421875" style="72" customWidth="1"/>
    <col min="68" max="68" width="12.140625" style="72" customWidth="1"/>
    <col min="69" max="16384" width="11.421875" style="72" customWidth="1"/>
  </cols>
  <sheetData>
    <row r="1" spans="1:114" s="105" customFormat="1" ht="15.75">
      <c r="A1" s="98"/>
      <c r="B1" s="98"/>
      <c r="C1" s="98"/>
      <c r="D1" s="98"/>
      <c r="E1" s="98"/>
      <c r="F1" s="98"/>
      <c r="G1" s="98"/>
      <c r="H1" s="99"/>
      <c r="I1" s="99"/>
      <c r="J1" s="100"/>
      <c r="K1" s="107"/>
      <c r="L1" s="125" t="s">
        <v>199</v>
      </c>
      <c r="M1" s="114"/>
      <c r="N1" s="114"/>
      <c r="O1" s="114"/>
      <c r="P1" s="115"/>
      <c r="Q1" s="108" t="s">
        <v>199</v>
      </c>
      <c r="R1" s="109"/>
      <c r="S1" s="109"/>
      <c r="T1" s="109"/>
      <c r="U1" s="109"/>
      <c r="V1" s="109"/>
      <c r="W1" s="110"/>
      <c r="X1" s="108" t="s">
        <v>199</v>
      </c>
      <c r="Y1" s="109"/>
      <c r="Z1" s="109"/>
      <c r="AA1" s="109"/>
      <c r="AB1" s="109"/>
      <c r="AC1" s="109"/>
      <c r="AD1" s="110"/>
      <c r="AE1" s="108" t="s">
        <v>199</v>
      </c>
      <c r="AF1" s="116"/>
      <c r="AG1" s="116"/>
      <c r="AH1" s="116"/>
      <c r="AI1" s="116"/>
      <c r="AJ1" s="116"/>
      <c r="AK1" s="117"/>
      <c r="AL1" s="108" t="s">
        <v>200</v>
      </c>
      <c r="AM1" s="116"/>
      <c r="AN1" s="116"/>
      <c r="AO1" s="116"/>
      <c r="AP1" s="116"/>
      <c r="AQ1" s="116"/>
      <c r="AR1" s="117"/>
      <c r="AS1" s="108" t="s">
        <v>200</v>
      </c>
      <c r="AT1" s="114"/>
      <c r="AU1" s="114"/>
      <c r="AV1" s="114"/>
      <c r="AW1" s="114"/>
      <c r="AX1" s="114"/>
      <c r="AY1" s="115"/>
      <c r="AZ1" s="108" t="s">
        <v>200</v>
      </c>
      <c r="BA1" s="114"/>
      <c r="BB1" s="114"/>
      <c r="BC1" s="114"/>
      <c r="BD1" s="114"/>
      <c r="BE1" s="114"/>
      <c r="BF1" s="115"/>
      <c r="BG1" s="108" t="s">
        <v>200</v>
      </c>
      <c r="BH1" s="114"/>
      <c r="BI1" s="114"/>
      <c r="BJ1" s="114"/>
      <c r="BK1" s="114"/>
      <c r="BL1" s="114"/>
      <c r="BM1" s="115"/>
      <c r="BN1" s="108" t="s">
        <v>200</v>
      </c>
      <c r="BO1" s="109"/>
      <c r="BP1" s="109"/>
      <c r="BQ1" s="109"/>
      <c r="BR1" s="109"/>
      <c r="BS1" s="109"/>
      <c r="BT1" s="110"/>
      <c r="BU1" s="108" t="s">
        <v>200</v>
      </c>
      <c r="BV1" s="109"/>
      <c r="BW1" s="109"/>
      <c r="BX1" s="109"/>
      <c r="BY1" s="109"/>
      <c r="BZ1" s="109"/>
      <c r="CA1" s="109"/>
      <c r="CB1" s="110"/>
      <c r="CC1" s="108" t="s">
        <v>200</v>
      </c>
      <c r="CD1" s="114"/>
      <c r="CE1" s="114"/>
      <c r="CF1" s="114"/>
      <c r="CG1" s="114"/>
      <c r="CH1" s="114"/>
      <c r="CI1" s="115"/>
      <c r="CJ1" s="126" t="s">
        <v>200</v>
      </c>
      <c r="CK1" s="114"/>
      <c r="CL1" s="114"/>
      <c r="CM1" s="115"/>
      <c r="CN1" s="133"/>
      <c r="CO1" s="114"/>
      <c r="CP1" s="115"/>
      <c r="CQ1" s="134"/>
      <c r="CR1" s="114"/>
      <c r="CS1" s="114"/>
      <c r="CT1" s="114"/>
      <c r="CU1" s="114"/>
      <c r="CV1" s="114"/>
      <c r="CW1" s="115"/>
      <c r="CX1" s="101"/>
      <c r="CY1" s="101"/>
      <c r="CZ1" s="101"/>
      <c r="DA1" s="101"/>
      <c r="DB1" s="101"/>
      <c r="DC1" s="101"/>
      <c r="DD1" s="102"/>
      <c r="DE1" s="101"/>
      <c r="DF1" s="101"/>
      <c r="DG1" s="101"/>
      <c r="DH1" s="101"/>
      <c r="DI1" s="101"/>
      <c r="DJ1" s="102"/>
    </row>
    <row r="2" spans="2:114" ht="26.25" thickBot="1">
      <c r="B2" s="73" t="s">
        <v>201</v>
      </c>
      <c r="C2" s="122" t="s">
        <v>202</v>
      </c>
      <c r="D2" s="123"/>
      <c r="E2" s="123"/>
      <c r="F2" s="123"/>
      <c r="G2" s="123"/>
      <c r="H2" s="124"/>
      <c r="I2" s="74"/>
      <c r="J2" s="111" t="s">
        <v>202</v>
      </c>
      <c r="K2" s="112"/>
      <c r="L2" s="121" t="s">
        <v>203</v>
      </c>
      <c r="M2" s="112"/>
      <c r="N2" s="112"/>
      <c r="O2" s="112"/>
      <c r="P2" s="113"/>
      <c r="Q2" s="111" t="s">
        <v>212</v>
      </c>
      <c r="R2" s="119"/>
      <c r="S2" s="119"/>
      <c r="T2" s="119"/>
      <c r="U2" s="119"/>
      <c r="V2" s="119"/>
      <c r="W2" s="120"/>
      <c r="X2" s="111" t="s">
        <v>212</v>
      </c>
      <c r="Y2" s="119"/>
      <c r="Z2" s="119"/>
      <c r="AA2" s="119"/>
      <c r="AB2" s="119"/>
      <c r="AC2" s="119"/>
      <c r="AD2" s="120"/>
      <c r="AE2" s="118"/>
      <c r="AF2" s="119"/>
      <c r="AG2" s="119"/>
      <c r="AH2" s="119"/>
      <c r="AI2" s="119"/>
      <c r="AJ2" s="119"/>
      <c r="AK2" s="120"/>
      <c r="AL2" s="111" t="s">
        <v>213</v>
      </c>
      <c r="AM2" s="112"/>
      <c r="AN2" s="112"/>
      <c r="AO2" s="112"/>
      <c r="AP2" s="112"/>
      <c r="AQ2" s="112"/>
      <c r="AR2" s="113"/>
      <c r="AS2" s="111" t="s">
        <v>213</v>
      </c>
      <c r="AT2" s="112"/>
      <c r="AU2" s="112"/>
      <c r="AV2" s="112"/>
      <c r="AW2" s="112"/>
      <c r="AX2" s="112"/>
      <c r="AY2" s="113"/>
      <c r="AZ2" s="111" t="s">
        <v>213</v>
      </c>
      <c r="BA2" s="112"/>
      <c r="BB2" s="112"/>
      <c r="BC2" s="112"/>
      <c r="BD2" s="112"/>
      <c r="BE2" s="112"/>
      <c r="BF2" s="113"/>
      <c r="BG2" s="111" t="s">
        <v>213</v>
      </c>
      <c r="BH2" s="112"/>
      <c r="BI2" s="112"/>
      <c r="BJ2" s="112"/>
      <c r="BK2" s="112"/>
      <c r="BL2" s="112"/>
      <c r="BM2" s="113"/>
      <c r="BN2" s="111" t="s">
        <v>214</v>
      </c>
      <c r="BO2" s="112"/>
      <c r="BP2" s="112"/>
      <c r="BQ2" s="112"/>
      <c r="BR2" s="112"/>
      <c r="BS2" s="112"/>
      <c r="BT2" s="113"/>
      <c r="BU2" s="111" t="s">
        <v>214</v>
      </c>
      <c r="BV2" s="112"/>
      <c r="BW2" s="112"/>
      <c r="BX2" s="112"/>
      <c r="BY2" s="112"/>
      <c r="BZ2" s="112"/>
      <c r="CA2" s="112"/>
      <c r="CB2" s="113"/>
      <c r="CC2" s="122" t="s">
        <v>214</v>
      </c>
      <c r="CD2" s="112"/>
      <c r="CE2" s="112"/>
      <c r="CF2" s="112"/>
      <c r="CG2" s="112"/>
      <c r="CH2" s="112"/>
      <c r="CI2" s="113"/>
      <c r="CJ2" s="127" t="s">
        <v>214</v>
      </c>
      <c r="CK2" s="128"/>
      <c r="CL2" s="128"/>
      <c r="CM2" s="129"/>
      <c r="CN2" s="130" t="s">
        <v>215</v>
      </c>
      <c r="CO2" s="131"/>
      <c r="CP2" s="132"/>
      <c r="CQ2" s="130" t="s">
        <v>215</v>
      </c>
      <c r="CR2" s="112"/>
      <c r="CS2" s="112"/>
      <c r="CT2" s="112"/>
      <c r="CU2" s="112"/>
      <c r="CV2" s="112"/>
      <c r="CW2" s="113"/>
      <c r="CX2" s="130" t="s">
        <v>215</v>
      </c>
      <c r="CY2" s="131"/>
      <c r="CZ2" s="131"/>
      <c r="DA2" s="131"/>
      <c r="DB2" s="131"/>
      <c r="DC2" s="131"/>
      <c r="DD2" s="132"/>
      <c r="DE2" s="130" t="s">
        <v>215</v>
      </c>
      <c r="DF2" s="131"/>
      <c r="DG2" s="131"/>
      <c r="DH2" s="131"/>
      <c r="DI2" s="131"/>
      <c r="DJ2" s="132"/>
    </row>
    <row r="3" spans="2:114" ht="89.25" customHeight="1" thickTop="1">
      <c r="B3" s="75" t="s">
        <v>216</v>
      </c>
      <c r="C3" s="75" t="s">
        <v>217</v>
      </c>
      <c r="D3" s="75" t="s">
        <v>218</v>
      </c>
      <c r="E3" s="75" t="s">
        <v>219</v>
      </c>
      <c r="F3" s="75" t="s">
        <v>224</v>
      </c>
      <c r="G3" s="75" t="s">
        <v>229</v>
      </c>
      <c r="H3" s="75" t="s">
        <v>448</v>
      </c>
      <c r="I3" s="75" t="s">
        <v>167</v>
      </c>
      <c r="J3" s="75" t="s">
        <v>230</v>
      </c>
      <c r="K3" s="76" t="s">
        <v>435</v>
      </c>
      <c r="L3" s="78" t="s">
        <v>231</v>
      </c>
      <c r="M3" s="77" t="s">
        <v>239</v>
      </c>
      <c r="N3" s="75" t="s">
        <v>240</v>
      </c>
      <c r="O3" s="75" t="s">
        <v>241</v>
      </c>
      <c r="P3" s="76" t="s">
        <v>436</v>
      </c>
      <c r="Q3" s="75" t="s">
        <v>242</v>
      </c>
      <c r="R3" s="75" t="s">
        <v>245</v>
      </c>
      <c r="S3" s="75" t="s">
        <v>246</v>
      </c>
      <c r="T3" s="75" t="s">
        <v>0</v>
      </c>
      <c r="U3" s="75" t="s">
        <v>1</v>
      </c>
      <c r="V3" s="75" t="s">
        <v>2</v>
      </c>
      <c r="W3" s="75" t="s">
        <v>3</v>
      </c>
      <c r="X3" s="75" t="s">
        <v>4</v>
      </c>
      <c r="Y3" s="75" t="s">
        <v>5</v>
      </c>
      <c r="Z3" s="75" t="s">
        <v>6</v>
      </c>
      <c r="AA3" s="75" t="s">
        <v>7</v>
      </c>
      <c r="AB3" s="75" t="s">
        <v>8</v>
      </c>
      <c r="AC3" s="76" t="s">
        <v>437</v>
      </c>
      <c r="AD3" s="75" t="s">
        <v>87</v>
      </c>
      <c r="AE3" s="75" t="s">
        <v>10</v>
      </c>
      <c r="AF3" s="75" t="s">
        <v>11</v>
      </c>
      <c r="AG3" s="75" t="s">
        <v>12</v>
      </c>
      <c r="AH3" s="75" t="s">
        <v>13</v>
      </c>
      <c r="AI3" s="76" t="s">
        <v>438</v>
      </c>
      <c r="AJ3" s="75" t="s">
        <v>14</v>
      </c>
      <c r="AK3" s="76" t="s">
        <v>439</v>
      </c>
      <c r="AL3" s="76" t="s">
        <v>440</v>
      </c>
      <c r="AM3" s="76" t="s">
        <v>441</v>
      </c>
      <c r="AN3" s="75" t="s">
        <v>15</v>
      </c>
      <c r="AO3" s="75" t="s">
        <v>16</v>
      </c>
      <c r="AP3" s="75" t="s">
        <v>17</v>
      </c>
      <c r="AQ3" s="75" t="s">
        <v>18</v>
      </c>
      <c r="AR3" s="75" t="s">
        <v>19</v>
      </c>
      <c r="AS3" s="75" t="s">
        <v>20</v>
      </c>
      <c r="AT3" s="75" t="s">
        <v>21</v>
      </c>
      <c r="AU3" s="76" t="s">
        <v>22</v>
      </c>
      <c r="AV3" s="75" t="s">
        <v>23</v>
      </c>
      <c r="AW3" s="75" t="s">
        <v>24</v>
      </c>
      <c r="AX3" s="76" t="s">
        <v>25</v>
      </c>
      <c r="AY3" s="75" t="s">
        <v>26</v>
      </c>
      <c r="AZ3" s="78" t="s">
        <v>192</v>
      </c>
      <c r="BA3" s="75" t="s">
        <v>193</v>
      </c>
      <c r="BB3" s="75" t="s">
        <v>29</v>
      </c>
      <c r="BC3" s="75" t="s">
        <v>30</v>
      </c>
      <c r="BD3" s="75" t="s">
        <v>31</v>
      </c>
      <c r="BE3" s="75" t="s">
        <v>32</v>
      </c>
      <c r="BF3" s="75" t="s">
        <v>33</v>
      </c>
      <c r="BG3" s="75" t="s">
        <v>34</v>
      </c>
      <c r="BH3" s="75" t="s">
        <v>35</v>
      </c>
      <c r="BI3" s="75" t="s">
        <v>36</v>
      </c>
      <c r="BJ3" s="75" t="s">
        <v>37</v>
      </c>
      <c r="BK3" s="75" t="s">
        <v>38</v>
      </c>
      <c r="BL3" s="75" t="s">
        <v>39</v>
      </c>
      <c r="BM3" s="75" t="s">
        <v>40</v>
      </c>
      <c r="BN3" s="76" t="s">
        <v>440</v>
      </c>
      <c r="BO3" s="75" t="s">
        <v>41</v>
      </c>
      <c r="BP3" s="75" t="s">
        <v>15</v>
      </c>
      <c r="BQ3" s="75" t="s">
        <v>42</v>
      </c>
      <c r="BR3" s="75" t="s">
        <v>19</v>
      </c>
      <c r="BS3" s="75" t="s">
        <v>20</v>
      </c>
      <c r="BT3" s="75" t="s">
        <v>43</v>
      </c>
      <c r="BU3" s="75" t="s">
        <v>23</v>
      </c>
      <c r="BV3" s="75" t="s">
        <v>24</v>
      </c>
      <c r="BW3" s="76" t="s">
        <v>457</v>
      </c>
      <c r="BX3" s="75" t="s">
        <v>44</v>
      </c>
      <c r="BY3" s="75" t="s">
        <v>455</v>
      </c>
      <c r="BZ3" s="75" t="s">
        <v>456</v>
      </c>
      <c r="CA3" s="75" t="s">
        <v>45</v>
      </c>
      <c r="CB3" s="75" t="s">
        <v>29</v>
      </c>
      <c r="CC3" s="75" t="s">
        <v>30</v>
      </c>
      <c r="CD3" s="75" t="s">
        <v>46</v>
      </c>
      <c r="CE3" s="75" t="s">
        <v>32</v>
      </c>
      <c r="CF3" s="75" t="s">
        <v>33</v>
      </c>
      <c r="CG3" s="75" t="s">
        <v>34</v>
      </c>
      <c r="CH3" s="75" t="s">
        <v>35</v>
      </c>
      <c r="CI3" s="75" t="s">
        <v>47</v>
      </c>
      <c r="CJ3" s="75" t="s">
        <v>48</v>
      </c>
      <c r="CK3" s="75" t="s">
        <v>38</v>
      </c>
      <c r="CL3" s="75" t="s">
        <v>39</v>
      </c>
      <c r="CM3" s="75" t="s">
        <v>49</v>
      </c>
      <c r="CN3" s="76" t="s">
        <v>50</v>
      </c>
      <c r="CO3" s="76" t="s">
        <v>51</v>
      </c>
      <c r="CP3" s="75" t="s">
        <v>52</v>
      </c>
      <c r="CQ3" s="76" t="s">
        <v>446</v>
      </c>
      <c r="CR3" s="75" t="s">
        <v>53</v>
      </c>
      <c r="CS3" s="75" t="s">
        <v>54</v>
      </c>
      <c r="CT3" s="76" t="s">
        <v>55</v>
      </c>
      <c r="CU3" s="75" t="s">
        <v>56</v>
      </c>
      <c r="CV3" s="75" t="s">
        <v>57</v>
      </c>
      <c r="CW3" s="75" t="s">
        <v>58</v>
      </c>
      <c r="CX3" s="75" t="s">
        <v>59</v>
      </c>
      <c r="CY3" s="76" t="s">
        <v>60</v>
      </c>
      <c r="CZ3" s="75" t="s">
        <v>61</v>
      </c>
      <c r="DA3" s="75" t="s">
        <v>62</v>
      </c>
      <c r="DB3" s="75" t="s">
        <v>63</v>
      </c>
      <c r="DC3" s="75" t="s">
        <v>64</v>
      </c>
      <c r="DD3" s="75" t="s">
        <v>65</v>
      </c>
      <c r="DE3" s="75" t="s">
        <v>66</v>
      </c>
      <c r="DF3" s="75" t="s">
        <v>277</v>
      </c>
      <c r="DG3" s="75" t="s">
        <v>278</v>
      </c>
      <c r="DH3" s="75" t="s">
        <v>279</v>
      </c>
      <c r="DI3" s="76" t="s">
        <v>67</v>
      </c>
      <c r="DJ3" s="75" t="s">
        <v>68</v>
      </c>
    </row>
    <row r="4" spans="1:114" ht="16.5" thickBot="1">
      <c r="A4" s="79" t="s">
        <v>69</v>
      </c>
      <c r="B4" s="80" t="s">
        <v>70</v>
      </c>
      <c r="C4" s="80" t="s">
        <v>71</v>
      </c>
      <c r="D4" s="80" t="s">
        <v>72</v>
      </c>
      <c r="E4" s="80" t="s">
        <v>73</v>
      </c>
      <c r="F4" s="80" t="s">
        <v>74</v>
      </c>
      <c r="G4" s="80" t="s">
        <v>75</v>
      </c>
      <c r="H4" s="80" t="s">
        <v>447</v>
      </c>
      <c r="I4" s="80" t="s">
        <v>434</v>
      </c>
      <c r="J4" s="80" t="s">
        <v>76</v>
      </c>
      <c r="K4" s="81" t="s">
        <v>77</v>
      </c>
      <c r="L4" s="80" t="s">
        <v>78</v>
      </c>
      <c r="M4" s="80" t="s">
        <v>79</v>
      </c>
      <c r="N4" s="80" t="s">
        <v>80</v>
      </c>
      <c r="O4" s="80" t="s">
        <v>81</v>
      </c>
      <c r="P4" s="80" t="s">
        <v>82</v>
      </c>
      <c r="Q4" s="80" t="s">
        <v>83</v>
      </c>
      <c r="R4" s="80" t="s">
        <v>84</v>
      </c>
      <c r="S4" s="82" t="s">
        <v>85</v>
      </c>
      <c r="T4" s="81" t="s">
        <v>86</v>
      </c>
      <c r="U4" s="80" t="s">
        <v>288</v>
      </c>
      <c r="V4" s="80" t="s">
        <v>289</v>
      </c>
      <c r="W4" s="82" t="s">
        <v>290</v>
      </c>
      <c r="X4" s="80" t="s">
        <v>291</v>
      </c>
      <c r="Y4" s="80" t="s">
        <v>292</v>
      </c>
      <c r="Z4" s="80" t="s">
        <v>293</v>
      </c>
      <c r="AA4" s="81" t="s">
        <v>294</v>
      </c>
      <c r="AB4" s="80" t="s">
        <v>295</v>
      </c>
      <c r="AC4" s="80" t="s">
        <v>296</v>
      </c>
      <c r="AD4" s="82" t="s">
        <v>297</v>
      </c>
      <c r="AE4" s="81" t="s">
        <v>298</v>
      </c>
      <c r="AF4" s="80" t="s">
        <v>299</v>
      </c>
      <c r="AG4" s="80" t="s">
        <v>300</v>
      </c>
      <c r="AH4" s="80" t="s">
        <v>301</v>
      </c>
      <c r="AI4" s="80" t="s">
        <v>302</v>
      </c>
      <c r="AJ4" s="80" t="s">
        <v>303</v>
      </c>
      <c r="AK4" s="82" t="s">
        <v>304</v>
      </c>
      <c r="AL4" s="81" t="s">
        <v>305</v>
      </c>
      <c r="AM4" s="80" t="s">
        <v>306</v>
      </c>
      <c r="AN4" s="80" t="s">
        <v>307</v>
      </c>
      <c r="AO4" s="80" t="s">
        <v>308</v>
      </c>
      <c r="AP4" s="80" t="s">
        <v>309</v>
      </c>
      <c r="AQ4" s="80" t="s">
        <v>92</v>
      </c>
      <c r="AR4" s="80" t="s">
        <v>93</v>
      </c>
      <c r="AS4" s="82" t="s">
        <v>94</v>
      </c>
      <c r="AT4" s="81" t="s">
        <v>95</v>
      </c>
      <c r="AU4" s="80" t="s">
        <v>96</v>
      </c>
      <c r="AV4" s="80" t="s">
        <v>97</v>
      </c>
      <c r="AW4" s="80" t="s">
        <v>98</v>
      </c>
      <c r="AX4" s="80" t="s">
        <v>99</v>
      </c>
      <c r="AY4" s="80" t="s">
        <v>100</v>
      </c>
      <c r="AZ4" s="82" t="s">
        <v>101</v>
      </c>
      <c r="BA4" s="81" t="s">
        <v>102</v>
      </c>
      <c r="BB4" s="80" t="s">
        <v>103</v>
      </c>
      <c r="BC4" s="80" t="s">
        <v>104</v>
      </c>
      <c r="BD4" s="80" t="s">
        <v>105</v>
      </c>
      <c r="BE4" s="80" t="s">
        <v>106</v>
      </c>
      <c r="BF4" s="80" t="s">
        <v>107</v>
      </c>
      <c r="BG4" s="82" t="s">
        <v>108</v>
      </c>
      <c r="BH4" s="81" t="s">
        <v>109</v>
      </c>
      <c r="BI4" s="80" t="s">
        <v>316</v>
      </c>
      <c r="BJ4" s="80" t="s">
        <v>317</v>
      </c>
      <c r="BK4" s="80" t="s">
        <v>110</v>
      </c>
      <c r="BL4" s="80" t="s">
        <v>111</v>
      </c>
      <c r="BM4" s="82" t="s">
        <v>112</v>
      </c>
      <c r="BN4" s="80" t="s">
        <v>305</v>
      </c>
      <c r="BO4" s="80" t="s">
        <v>306</v>
      </c>
      <c r="BP4" s="80" t="s">
        <v>307</v>
      </c>
      <c r="BQ4" s="80" t="s">
        <v>308</v>
      </c>
      <c r="BR4" s="80" t="s">
        <v>93</v>
      </c>
      <c r="BS4" s="80" t="s">
        <v>94</v>
      </c>
      <c r="BT4" s="80" t="s">
        <v>95</v>
      </c>
      <c r="BU4" s="82" t="s">
        <v>97</v>
      </c>
      <c r="BV4" s="81" t="s">
        <v>98</v>
      </c>
      <c r="BW4" s="80" t="s">
        <v>99</v>
      </c>
      <c r="BX4" s="80" t="s">
        <v>100</v>
      </c>
      <c r="BY4" s="80" t="s">
        <v>101</v>
      </c>
      <c r="BZ4" s="80" t="s">
        <v>102</v>
      </c>
      <c r="CA4" s="80" t="s">
        <v>113</v>
      </c>
      <c r="CB4" s="80" t="s">
        <v>103</v>
      </c>
      <c r="CC4" s="82" t="s">
        <v>104</v>
      </c>
      <c r="CD4" s="81" t="s">
        <v>105</v>
      </c>
      <c r="CE4" s="80" t="s">
        <v>106</v>
      </c>
      <c r="CF4" s="80" t="s">
        <v>107</v>
      </c>
      <c r="CG4" s="80" t="s">
        <v>108</v>
      </c>
      <c r="CH4" s="80" t="s">
        <v>109</v>
      </c>
      <c r="CI4" s="80" t="s">
        <v>316</v>
      </c>
      <c r="CJ4" s="82" t="s">
        <v>317</v>
      </c>
      <c r="CK4" s="81" t="s">
        <v>110</v>
      </c>
      <c r="CL4" s="80" t="s">
        <v>111</v>
      </c>
      <c r="CM4" s="80" t="s">
        <v>112</v>
      </c>
      <c r="CN4" s="80" t="s">
        <v>114</v>
      </c>
      <c r="CO4" s="80" t="s">
        <v>115</v>
      </c>
      <c r="CP4" s="80" t="s">
        <v>116</v>
      </c>
      <c r="CQ4" s="80" t="s">
        <v>117</v>
      </c>
      <c r="CR4" s="82" t="s">
        <v>118</v>
      </c>
      <c r="CS4" s="81" t="s">
        <v>119</v>
      </c>
      <c r="CT4" s="80" t="s">
        <v>120</v>
      </c>
      <c r="CU4" s="80" t="s">
        <v>121</v>
      </c>
      <c r="CV4" s="80" t="s">
        <v>321</v>
      </c>
      <c r="CW4" s="80" t="s">
        <v>322</v>
      </c>
      <c r="CX4" s="80" t="s">
        <v>323</v>
      </c>
      <c r="CY4" s="82" t="s">
        <v>324</v>
      </c>
      <c r="CZ4" s="81" t="s">
        <v>325</v>
      </c>
      <c r="DA4" s="80" t="s">
        <v>326</v>
      </c>
      <c r="DB4" s="80" t="s">
        <v>327</v>
      </c>
      <c r="DC4" s="80" t="s">
        <v>328</v>
      </c>
      <c r="DD4" s="80" t="s">
        <v>329</v>
      </c>
      <c r="DE4" s="80" t="s">
        <v>330</v>
      </c>
      <c r="DF4" s="80" t="s">
        <v>331</v>
      </c>
      <c r="DG4" s="82" t="s">
        <v>332</v>
      </c>
      <c r="DH4" s="81" t="s">
        <v>122</v>
      </c>
      <c r="DI4" s="80" t="s">
        <v>123</v>
      </c>
      <c r="DJ4" s="82" t="s">
        <v>124</v>
      </c>
    </row>
    <row r="5" spans="1:114" ht="12.75">
      <c r="A5" s="83" t="s">
        <v>125</v>
      </c>
      <c r="B5" s="84">
        <v>1</v>
      </c>
      <c r="C5" s="85">
        <v>11.74</v>
      </c>
      <c r="D5" s="85">
        <v>8.74</v>
      </c>
      <c r="E5" s="85">
        <v>3</v>
      </c>
      <c r="F5" s="85">
        <v>14.42</v>
      </c>
      <c r="G5" s="85">
        <v>12.42</v>
      </c>
      <c r="H5" s="85">
        <f>F5-G5</f>
        <v>2</v>
      </c>
      <c r="I5" s="86">
        <v>0</v>
      </c>
      <c r="J5" s="85">
        <v>11.68</v>
      </c>
      <c r="K5" s="85">
        <v>37.84</v>
      </c>
      <c r="L5" s="87">
        <v>638631</v>
      </c>
      <c r="M5" s="88">
        <v>445359</v>
      </c>
      <c r="N5" s="88">
        <f aca="true" t="shared" si="0" ref="N5:N27">SUM(L5-M5)</f>
        <v>193272</v>
      </c>
      <c r="O5" s="88">
        <v>525154</v>
      </c>
      <c r="P5" s="88">
        <f aca="true" t="shared" si="1" ref="P5:P27">L5+O5</f>
        <v>1163785</v>
      </c>
      <c r="Q5" s="87">
        <v>96640</v>
      </c>
      <c r="R5" s="87">
        <v>341539</v>
      </c>
      <c r="S5" s="87" t="s">
        <v>126</v>
      </c>
      <c r="T5" s="87">
        <v>345162</v>
      </c>
      <c r="U5" s="87">
        <v>259814</v>
      </c>
      <c r="V5" s="87">
        <v>85348</v>
      </c>
      <c r="W5" s="87">
        <v>13157</v>
      </c>
      <c r="X5" s="87" t="s">
        <v>126</v>
      </c>
      <c r="Y5" s="87" t="s">
        <v>126</v>
      </c>
      <c r="Z5" s="87">
        <v>74209</v>
      </c>
      <c r="AA5" s="87">
        <v>11842</v>
      </c>
      <c r="AB5" s="87" t="s">
        <v>126</v>
      </c>
      <c r="AC5" s="87">
        <f aca="true" t="shared" si="2" ref="AC5:AC26">SUM(AB5,AA5,Y5,X5,W5,T5,R5)</f>
        <v>711700</v>
      </c>
      <c r="AD5" s="87">
        <v>21000</v>
      </c>
      <c r="AE5" s="87">
        <v>6251</v>
      </c>
      <c r="AF5" s="87">
        <v>107724</v>
      </c>
      <c r="AG5" s="87">
        <v>43340</v>
      </c>
      <c r="AH5" s="87">
        <v>180356</v>
      </c>
      <c r="AI5" s="87">
        <v>2330796</v>
      </c>
      <c r="AJ5" s="87">
        <v>200759</v>
      </c>
      <c r="AK5" s="87">
        <v>2531555</v>
      </c>
      <c r="AL5" s="89">
        <v>24745</v>
      </c>
      <c r="AM5" s="89">
        <v>17696</v>
      </c>
      <c r="AN5" s="89">
        <v>21560</v>
      </c>
      <c r="AO5" s="89">
        <v>17696</v>
      </c>
      <c r="AP5" s="89">
        <v>20544</v>
      </c>
      <c r="AQ5" s="89">
        <v>1016</v>
      </c>
      <c r="AR5" s="89">
        <v>2799</v>
      </c>
      <c r="AS5" s="89">
        <v>243</v>
      </c>
      <c r="AT5" s="89">
        <v>143</v>
      </c>
      <c r="AU5" s="89">
        <v>2026</v>
      </c>
      <c r="AV5" s="89">
        <v>11201</v>
      </c>
      <c r="AW5" s="89">
        <v>8171</v>
      </c>
      <c r="AX5" s="89">
        <v>21</v>
      </c>
      <c r="AY5" s="89">
        <v>21</v>
      </c>
      <c r="AZ5" s="89">
        <v>19</v>
      </c>
      <c r="BA5" s="89">
        <v>6</v>
      </c>
      <c r="BB5" s="89">
        <v>4443</v>
      </c>
      <c r="BC5" s="89">
        <v>41</v>
      </c>
      <c r="BD5" s="89">
        <v>22</v>
      </c>
      <c r="BE5" s="89">
        <v>0</v>
      </c>
      <c r="BF5" s="89">
        <v>0</v>
      </c>
      <c r="BG5" s="89">
        <v>94</v>
      </c>
      <c r="BH5" s="89">
        <v>78</v>
      </c>
      <c r="BI5" s="89">
        <v>259</v>
      </c>
      <c r="BJ5" s="89">
        <v>189</v>
      </c>
      <c r="BK5" s="89">
        <v>359</v>
      </c>
      <c r="BL5" s="89">
        <v>65</v>
      </c>
      <c r="BM5" s="89">
        <v>3</v>
      </c>
      <c r="BN5" s="95">
        <v>420905</v>
      </c>
      <c r="BO5" s="84">
        <v>307776</v>
      </c>
      <c r="BP5" s="84">
        <v>345108</v>
      </c>
      <c r="BQ5" s="84">
        <v>283969</v>
      </c>
      <c r="BR5" s="84">
        <v>61492</v>
      </c>
      <c r="BS5" s="84">
        <v>6299</v>
      </c>
      <c r="BT5" s="84">
        <v>8006</v>
      </c>
      <c r="BU5" s="84">
        <v>131920</v>
      </c>
      <c r="BV5" s="84">
        <v>12213</v>
      </c>
      <c r="BW5" s="84">
        <v>1880</v>
      </c>
      <c r="BX5" s="84">
        <v>1959</v>
      </c>
      <c r="BY5" s="84">
        <v>1667</v>
      </c>
      <c r="BZ5" s="84">
        <v>837</v>
      </c>
      <c r="CA5" s="84">
        <v>11181</v>
      </c>
      <c r="CB5" s="84">
        <v>613431</v>
      </c>
      <c r="CC5" s="84">
        <v>17042</v>
      </c>
      <c r="CD5" s="84">
        <v>550</v>
      </c>
      <c r="CE5" s="84">
        <v>7700</v>
      </c>
      <c r="CF5" s="84">
        <v>80</v>
      </c>
      <c r="CG5" s="84">
        <v>2683</v>
      </c>
      <c r="CH5" s="84">
        <v>2241</v>
      </c>
      <c r="CI5" s="84">
        <v>4907</v>
      </c>
      <c r="CJ5" s="84">
        <v>2926</v>
      </c>
      <c r="CK5" s="84">
        <v>2739</v>
      </c>
      <c r="CL5" s="84">
        <v>335</v>
      </c>
      <c r="CM5" s="84">
        <v>125</v>
      </c>
      <c r="CN5" s="84">
        <v>70926</v>
      </c>
      <c r="CO5" s="84">
        <v>141149</v>
      </c>
      <c r="CP5" s="84">
        <v>105</v>
      </c>
      <c r="CQ5" s="84">
        <v>16432</v>
      </c>
      <c r="CR5" s="84">
        <v>2646</v>
      </c>
      <c r="CS5" s="84">
        <v>6775</v>
      </c>
      <c r="CT5" s="84">
        <v>9421</v>
      </c>
      <c r="CU5" s="84">
        <v>6633</v>
      </c>
      <c r="CV5" s="84">
        <v>194</v>
      </c>
      <c r="CW5" s="84">
        <v>1355</v>
      </c>
      <c r="CX5" s="84">
        <v>3691</v>
      </c>
      <c r="CY5" s="84">
        <v>5046</v>
      </c>
      <c r="CZ5" s="84">
        <v>3437</v>
      </c>
      <c r="DA5" s="84">
        <v>248</v>
      </c>
      <c r="DB5" s="84">
        <v>391</v>
      </c>
      <c r="DC5" s="84">
        <v>299</v>
      </c>
      <c r="DD5" s="84">
        <v>3356</v>
      </c>
      <c r="DE5" s="84">
        <v>723</v>
      </c>
      <c r="DF5" s="84">
        <v>2633</v>
      </c>
      <c r="DG5" s="84">
        <v>83</v>
      </c>
      <c r="DH5" s="84">
        <v>134</v>
      </c>
      <c r="DI5" s="84">
        <v>14429</v>
      </c>
      <c r="DJ5" s="84">
        <v>437</v>
      </c>
    </row>
    <row r="6" spans="1:114" ht="12.75">
      <c r="A6" s="83" t="s">
        <v>127</v>
      </c>
      <c r="B6" s="84">
        <v>0</v>
      </c>
      <c r="C6" s="85">
        <v>18.84</v>
      </c>
      <c r="D6" s="85">
        <v>16.84</v>
      </c>
      <c r="E6" s="85">
        <v>2</v>
      </c>
      <c r="F6" s="85">
        <v>36.41</v>
      </c>
      <c r="G6" s="106">
        <v>36.41</v>
      </c>
      <c r="H6" s="85">
        <f>F6-G6</f>
        <v>0</v>
      </c>
      <c r="I6" s="86">
        <v>0</v>
      </c>
      <c r="J6" s="85">
        <v>42.4</v>
      </c>
      <c r="K6" s="85">
        <v>97.65</v>
      </c>
      <c r="L6" s="87">
        <v>1227291</v>
      </c>
      <c r="M6" s="88">
        <v>1033479</v>
      </c>
      <c r="N6" s="88">
        <f t="shared" si="0"/>
        <v>193812</v>
      </c>
      <c r="O6" s="88">
        <v>1279956</v>
      </c>
      <c r="P6" s="88">
        <f t="shared" si="1"/>
        <v>2507247</v>
      </c>
      <c r="Q6" s="87">
        <v>487761</v>
      </c>
      <c r="R6" s="87">
        <v>466474</v>
      </c>
      <c r="S6" s="87">
        <v>321530</v>
      </c>
      <c r="T6" s="87">
        <v>768538</v>
      </c>
      <c r="U6" s="87">
        <v>715850</v>
      </c>
      <c r="V6" s="87">
        <v>52688</v>
      </c>
      <c r="W6" s="87">
        <v>53883</v>
      </c>
      <c r="X6" s="87">
        <v>31523</v>
      </c>
      <c r="Y6" s="87">
        <v>148689</v>
      </c>
      <c r="Z6" s="87">
        <v>36186</v>
      </c>
      <c r="AA6" s="87">
        <v>0</v>
      </c>
      <c r="AB6" s="87">
        <v>892</v>
      </c>
      <c r="AC6" s="87">
        <f t="shared" si="2"/>
        <v>1469999</v>
      </c>
      <c r="AD6" s="87">
        <v>42422</v>
      </c>
      <c r="AE6" s="87">
        <v>57566</v>
      </c>
      <c r="AF6" s="87">
        <v>184013</v>
      </c>
      <c r="AG6" s="87">
        <v>47500</v>
      </c>
      <c r="AH6" s="87">
        <v>315103</v>
      </c>
      <c r="AI6" s="87">
        <v>5111611</v>
      </c>
      <c r="AJ6" s="87">
        <v>0</v>
      </c>
      <c r="AK6" s="87">
        <v>5111611</v>
      </c>
      <c r="AL6" s="89">
        <v>18489</v>
      </c>
      <c r="AM6" s="89">
        <v>25561</v>
      </c>
      <c r="AN6" s="89">
        <v>13492</v>
      </c>
      <c r="AO6" s="89">
        <v>12079</v>
      </c>
      <c r="AP6" s="89">
        <v>11669</v>
      </c>
      <c r="AQ6" s="89">
        <v>410</v>
      </c>
      <c r="AR6" s="89">
        <v>4631</v>
      </c>
      <c r="AS6" s="89">
        <v>210</v>
      </c>
      <c r="AT6" s="89">
        <v>156</v>
      </c>
      <c r="AU6" s="89">
        <v>15526</v>
      </c>
      <c r="AV6" s="89">
        <v>4575</v>
      </c>
      <c r="AW6" s="89">
        <v>0</v>
      </c>
      <c r="AX6" s="89">
        <v>32</v>
      </c>
      <c r="AY6" s="89">
        <v>0</v>
      </c>
      <c r="AZ6" s="89">
        <v>26</v>
      </c>
      <c r="BA6" s="89">
        <v>5</v>
      </c>
      <c r="BB6" s="89">
        <v>21553</v>
      </c>
      <c r="BC6" s="89">
        <v>9861</v>
      </c>
      <c r="BD6" s="89">
        <v>86</v>
      </c>
      <c r="BE6" s="89">
        <v>983</v>
      </c>
      <c r="BF6" s="89">
        <v>722</v>
      </c>
      <c r="BG6" s="89">
        <v>356</v>
      </c>
      <c r="BH6" s="89">
        <v>166</v>
      </c>
      <c r="BI6" s="89">
        <v>1070</v>
      </c>
      <c r="BJ6" s="89">
        <v>826</v>
      </c>
      <c r="BK6" s="89">
        <v>157</v>
      </c>
      <c r="BL6" s="89">
        <v>149</v>
      </c>
      <c r="BM6" s="89">
        <v>2320</v>
      </c>
      <c r="BN6" s="84">
        <v>928450</v>
      </c>
      <c r="BO6" s="89" t="s">
        <v>126</v>
      </c>
      <c r="BP6" s="84">
        <v>707603</v>
      </c>
      <c r="BQ6" s="84">
        <v>645952</v>
      </c>
      <c r="BR6" s="84">
        <v>187945</v>
      </c>
      <c r="BS6" s="84">
        <v>18524</v>
      </c>
      <c r="BT6" s="84">
        <v>14378</v>
      </c>
      <c r="BU6" s="84">
        <v>702222</v>
      </c>
      <c r="BV6" s="84">
        <v>0</v>
      </c>
      <c r="BW6" s="84">
        <v>2599</v>
      </c>
      <c r="BX6" s="84">
        <v>2589</v>
      </c>
      <c r="BY6" s="84">
        <v>2449</v>
      </c>
      <c r="BZ6" s="84">
        <v>993</v>
      </c>
      <c r="CA6" s="84">
        <v>369</v>
      </c>
      <c r="CB6" s="84">
        <v>1147350</v>
      </c>
      <c r="CC6" s="84">
        <v>14970</v>
      </c>
      <c r="CD6" s="84">
        <v>588</v>
      </c>
      <c r="CE6" s="84">
        <v>157610</v>
      </c>
      <c r="CF6" s="84">
        <v>90984</v>
      </c>
      <c r="CG6" s="84">
        <v>9711</v>
      </c>
      <c r="CH6" s="84">
        <v>5166</v>
      </c>
      <c r="CI6" s="84">
        <v>10504</v>
      </c>
      <c r="CJ6" s="84">
        <v>7168</v>
      </c>
      <c r="CK6" s="84">
        <v>1782</v>
      </c>
      <c r="CL6" s="84">
        <v>1168</v>
      </c>
      <c r="CM6" s="84">
        <v>1276463</v>
      </c>
      <c r="CN6" s="84">
        <v>200678</v>
      </c>
      <c r="CO6" s="84">
        <v>295178</v>
      </c>
      <c r="CP6" s="84">
        <v>850</v>
      </c>
      <c r="CQ6" s="84">
        <v>56941</v>
      </c>
      <c r="CR6" s="84">
        <v>2558</v>
      </c>
      <c r="CS6" s="84">
        <v>3866</v>
      </c>
      <c r="CT6" s="84">
        <v>6424</v>
      </c>
      <c r="CU6" s="84">
        <v>4766</v>
      </c>
      <c r="CV6" s="84">
        <v>277</v>
      </c>
      <c r="CW6" s="84">
        <v>3099</v>
      </c>
      <c r="CX6" s="84">
        <v>5875</v>
      </c>
      <c r="CY6" s="84">
        <v>8994</v>
      </c>
      <c r="CZ6" s="84">
        <v>6059</v>
      </c>
      <c r="DA6" s="84">
        <v>768</v>
      </c>
      <c r="DB6" s="84">
        <v>319</v>
      </c>
      <c r="DC6" s="84">
        <v>48</v>
      </c>
      <c r="DD6" s="84">
        <v>6220</v>
      </c>
      <c r="DE6" s="84">
        <v>27</v>
      </c>
      <c r="DF6" s="84">
        <v>492</v>
      </c>
      <c r="DG6" s="84">
        <v>95</v>
      </c>
      <c r="DH6" s="84">
        <v>187</v>
      </c>
      <c r="DI6" s="84">
        <v>34121</v>
      </c>
      <c r="DJ6" s="84">
        <v>1862</v>
      </c>
    </row>
    <row r="7" spans="1:114" ht="12.75">
      <c r="A7" s="83" t="s">
        <v>128</v>
      </c>
      <c r="B7" s="84">
        <v>0</v>
      </c>
      <c r="C7" s="85">
        <v>13</v>
      </c>
      <c r="D7" s="85">
        <v>11</v>
      </c>
      <c r="E7" s="85">
        <v>2</v>
      </c>
      <c r="F7" s="85">
        <v>15</v>
      </c>
      <c r="G7" s="85">
        <v>12</v>
      </c>
      <c r="H7" s="85">
        <f aca="true" t="shared" si="3" ref="H7:H26">F7-G7</f>
        <v>3</v>
      </c>
      <c r="I7" s="86">
        <v>0</v>
      </c>
      <c r="J7" s="85">
        <v>20</v>
      </c>
      <c r="K7" s="85">
        <v>48</v>
      </c>
      <c r="L7" s="87">
        <v>859429</v>
      </c>
      <c r="M7" s="88">
        <v>670286</v>
      </c>
      <c r="N7" s="88">
        <f t="shared" si="0"/>
        <v>189143</v>
      </c>
      <c r="O7" s="88">
        <v>547706</v>
      </c>
      <c r="P7" s="88">
        <f t="shared" si="1"/>
        <v>1407135</v>
      </c>
      <c r="Q7" s="87">
        <v>156555</v>
      </c>
      <c r="R7" s="87">
        <v>222251</v>
      </c>
      <c r="S7" s="87" t="s">
        <v>126</v>
      </c>
      <c r="T7" s="103">
        <v>309839</v>
      </c>
      <c r="U7" s="87" t="s">
        <v>126</v>
      </c>
      <c r="V7" s="87" t="s">
        <v>126</v>
      </c>
      <c r="W7" s="87">
        <v>45705</v>
      </c>
      <c r="X7" s="87">
        <v>0</v>
      </c>
      <c r="Y7" s="87">
        <v>81833</v>
      </c>
      <c r="Z7" s="87">
        <v>29792</v>
      </c>
      <c r="AA7" s="87">
        <v>1987</v>
      </c>
      <c r="AB7" s="87">
        <v>0</v>
      </c>
      <c r="AC7" s="87">
        <f t="shared" si="2"/>
        <v>661615</v>
      </c>
      <c r="AD7" s="87">
        <v>6555</v>
      </c>
      <c r="AE7" s="87">
        <v>11643</v>
      </c>
      <c r="AF7" s="87">
        <v>69317</v>
      </c>
      <c r="AG7" s="87">
        <v>0</v>
      </c>
      <c r="AH7" s="87">
        <v>145566</v>
      </c>
      <c r="AI7" s="87">
        <v>2458386</v>
      </c>
      <c r="AJ7" s="87">
        <v>0</v>
      </c>
      <c r="AK7" s="87">
        <v>2458386</v>
      </c>
      <c r="AL7" s="89">
        <v>7390</v>
      </c>
      <c r="AM7" s="89" t="s">
        <v>126</v>
      </c>
      <c r="AN7" s="89">
        <v>6613</v>
      </c>
      <c r="AO7" s="89" t="s">
        <v>126</v>
      </c>
      <c r="AP7" s="89">
        <v>6498</v>
      </c>
      <c r="AQ7" s="89">
        <v>115</v>
      </c>
      <c r="AR7" s="89">
        <v>777</v>
      </c>
      <c r="AS7" s="89" t="s">
        <v>126</v>
      </c>
      <c r="AT7" s="89" t="s">
        <v>126</v>
      </c>
      <c r="AU7" s="89">
        <v>2810</v>
      </c>
      <c r="AV7" s="89">
        <v>3326</v>
      </c>
      <c r="AW7" s="89" t="s">
        <v>126</v>
      </c>
      <c r="AX7" s="89">
        <v>0</v>
      </c>
      <c r="AY7" s="89">
        <v>0</v>
      </c>
      <c r="AZ7" s="89">
        <v>0</v>
      </c>
      <c r="BA7" s="89">
        <v>0</v>
      </c>
      <c r="BB7" s="89">
        <v>3895</v>
      </c>
      <c r="BC7" s="89" t="s">
        <v>126</v>
      </c>
      <c r="BD7" s="89">
        <v>0</v>
      </c>
      <c r="BE7" s="89">
        <v>0</v>
      </c>
      <c r="BF7" s="89">
        <v>0</v>
      </c>
      <c r="BG7" s="89">
        <v>20</v>
      </c>
      <c r="BH7" s="89">
        <v>20</v>
      </c>
      <c r="BI7" s="89">
        <v>155</v>
      </c>
      <c r="BJ7" s="89">
        <v>155</v>
      </c>
      <c r="BK7" s="89">
        <v>56</v>
      </c>
      <c r="BL7" s="89">
        <v>56</v>
      </c>
      <c r="BM7" s="89">
        <v>0</v>
      </c>
      <c r="BN7" s="95">
        <v>440181</v>
      </c>
      <c r="BO7" s="89" t="s">
        <v>126</v>
      </c>
      <c r="BP7" s="89" t="s">
        <v>126</v>
      </c>
      <c r="BQ7" s="89" t="s">
        <v>126</v>
      </c>
      <c r="BR7" s="89" t="s">
        <v>126</v>
      </c>
      <c r="BS7" s="89" t="s">
        <v>126</v>
      </c>
      <c r="BT7" s="89" t="s">
        <v>126</v>
      </c>
      <c r="BU7" s="84">
        <v>49563</v>
      </c>
      <c r="BV7" s="89" t="s">
        <v>126</v>
      </c>
      <c r="BW7" s="84">
        <v>2272</v>
      </c>
      <c r="BX7" s="84">
        <v>2272</v>
      </c>
      <c r="BY7" s="84">
        <v>1705</v>
      </c>
      <c r="BZ7" s="84">
        <v>567</v>
      </c>
      <c r="CA7" s="84">
        <v>6949</v>
      </c>
      <c r="CB7" s="84">
        <v>687888</v>
      </c>
      <c r="CC7" s="89" t="s">
        <v>126</v>
      </c>
      <c r="CD7" s="84">
        <v>2000</v>
      </c>
      <c r="CE7" s="84">
        <v>150</v>
      </c>
      <c r="CF7" s="84">
        <v>5170</v>
      </c>
      <c r="CG7" s="84">
        <v>8249</v>
      </c>
      <c r="CH7" s="84">
        <v>8249</v>
      </c>
      <c r="CI7" s="84">
        <v>5767</v>
      </c>
      <c r="CJ7" s="84">
        <v>5767</v>
      </c>
      <c r="CK7" s="84">
        <v>310</v>
      </c>
      <c r="CL7" s="84">
        <v>310</v>
      </c>
      <c r="CM7" s="84">
        <v>0</v>
      </c>
      <c r="CN7" s="84">
        <v>67894</v>
      </c>
      <c r="CO7" s="84">
        <v>93510</v>
      </c>
      <c r="CP7" s="84">
        <v>188</v>
      </c>
      <c r="CQ7" s="84">
        <v>20306</v>
      </c>
      <c r="CR7" s="84">
        <v>1750</v>
      </c>
      <c r="CS7" s="84">
        <v>1750</v>
      </c>
      <c r="CT7" s="84">
        <v>3500</v>
      </c>
      <c r="CU7" s="84">
        <v>2500</v>
      </c>
      <c r="CV7" s="84">
        <v>150</v>
      </c>
      <c r="CW7" s="84">
        <v>800</v>
      </c>
      <c r="CX7" s="84">
        <v>2850</v>
      </c>
      <c r="CY7" s="84">
        <v>3650</v>
      </c>
      <c r="CZ7" s="84">
        <v>2400</v>
      </c>
      <c r="DA7" s="84">
        <v>50</v>
      </c>
      <c r="DB7" s="84">
        <v>82</v>
      </c>
      <c r="DC7" s="84">
        <v>44</v>
      </c>
      <c r="DD7" s="84">
        <v>2173</v>
      </c>
      <c r="DE7" s="84">
        <v>14</v>
      </c>
      <c r="DF7" s="84">
        <v>2173</v>
      </c>
      <c r="DG7" s="84">
        <v>83</v>
      </c>
      <c r="DH7" s="84">
        <v>76</v>
      </c>
      <c r="DI7" s="84">
        <v>15776</v>
      </c>
      <c r="DJ7" s="84">
        <v>882</v>
      </c>
    </row>
    <row r="8" spans="1:114" ht="12.75">
      <c r="A8" s="83" t="s">
        <v>129</v>
      </c>
      <c r="B8" s="84">
        <v>0</v>
      </c>
      <c r="C8" s="85">
        <v>26.5</v>
      </c>
      <c r="D8" s="85">
        <v>24.5</v>
      </c>
      <c r="E8" s="85">
        <v>2</v>
      </c>
      <c r="F8" s="85">
        <v>45</v>
      </c>
      <c r="G8" s="85">
        <v>34</v>
      </c>
      <c r="H8" s="85">
        <f t="shared" si="3"/>
        <v>11</v>
      </c>
      <c r="I8" s="86">
        <v>0</v>
      </c>
      <c r="J8" s="85">
        <v>38.5</v>
      </c>
      <c r="K8" s="85">
        <v>110</v>
      </c>
      <c r="L8" s="87">
        <v>1942090</v>
      </c>
      <c r="M8" s="88">
        <v>1848467</v>
      </c>
      <c r="N8" s="88">
        <f t="shared" si="0"/>
        <v>93623</v>
      </c>
      <c r="O8" s="88">
        <v>1563936</v>
      </c>
      <c r="P8" s="88">
        <f t="shared" si="1"/>
        <v>3506026</v>
      </c>
      <c r="Q8" s="87">
        <v>467895</v>
      </c>
      <c r="R8" s="87">
        <v>742094</v>
      </c>
      <c r="S8" s="87">
        <v>705734</v>
      </c>
      <c r="T8" s="87">
        <v>897712</v>
      </c>
      <c r="U8" s="87">
        <v>720979</v>
      </c>
      <c r="V8" s="87">
        <v>176733</v>
      </c>
      <c r="W8" s="87">
        <v>107800</v>
      </c>
      <c r="X8" s="87">
        <v>29100</v>
      </c>
      <c r="Y8" s="87">
        <v>8860</v>
      </c>
      <c r="Z8" s="87">
        <v>147955</v>
      </c>
      <c r="AA8" s="87">
        <v>0</v>
      </c>
      <c r="AB8" s="87">
        <v>4120</v>
      </c>
      <c r="AC8" s="87">
        <f t="shared" si="2"/>
        <v>1789686</v>
      </c>
      <c r="AD8" s="87">
        <v>39816</v>
      </c>
      <c r="AE8" s="87">
        <v>38537</v>
      </c>
      <c r="AF8" s="87">
        <v>105067</v>
      </c>
      <c r="AG8" s="87">
        <v>75133</v>
      </c>
      <c r="AH8" s="87">
        <v>220552</v>
      </c>
      <c r="AI8" s="87">
        <v>6390667</v>
      </c>
      <c r="AJ8" s="87">
        <v>0</v>
      </c>
      <c r="AK8" s="87">
        <v>6390667</v>
      </c>
      <c r="AL8" s="89">
        <v>26189</v>
      </c>
      <c r="AM8" s="89">
        <v>25691</v>
      </c>
      <c r="AN8" s="89">
        <v>22885</v>
      </c>
      <c r="AO8" s="89">
        <v>19924</v>
      </c>
      <c r="AP8" s="89">
        <v>22571</v>
      </c>
      <c r="AQ8" s="89">
        <v>314</v>
      </c>
      <c r="AR8" s="89">
        <v>1531</v>
      </c>
      <c r="AS8" s="89">
        <v>954</v>
      </c>
      <c r="AT8" s="89">
        <v>819</v>
      </c>
      <c r="AU8" s="89">
        <v>17782</v>
      </c>
      <c r="AV8" s="89">
        <v>10247</v>
      </c>
      <c r="AW8" s="89" t="s">
        <v>126</v>
      </c>
      <c r="AX8" s="89">
        <v>23</v>
      </c>
      <c r="AY8" s="89">
        <v>23</v>
      </c>
      <c r="AZ8" s="89">
        <v>16</v>
      </c>
      <c r="BA8" s="89">
        <v>0</v>
      </c>
      <c r="BB8" s="89">
        <v>13734</v>
      </c>
      <c r="BC8" s="89" t="s">
        <v>126</v>
      </c>
      <c r="BD8" s="89">
        <v>21</v>
      </c>
      <c r="BE8" s="89">
        <v>1939</v>
      </c>
      <c r="BF8" s="89">
        <v>390</v>
      </c>
      <c r="BG8" s="89">
        <v>1106</v>
      </c>
      <c r="BH8" s="89" t="s">
        <v>126</v>
      </c>
      <c r="BI8" s="89">
        <v>332</v>
      </c>
      <c r="BJ8" s="89">
        <v>283</v>
      </c>
      <c r="BK8" s="89">
        <v>297</v>
      </c>
      <c r="BL8" s="89" t="s">
        <v>126</v>
      </c>
      <c r="BM8" s="89">
        <v>0</v>
      </c>
      <c r="BN8" s="84">
        <v>977198</v>
      </c>
      <c r="BO8" s="84">
        <v>690758</v>
      </c>
      <c r="BP8" s="84">
        <v>799229</v>
      </c>
      <c r="BQ8" s="84">
        <v>658864</v>
      </c>
      <c r="BR8" s="84">
        <v>149477</v>
      </c>
      <c r="BS8" s="84">
        <v>18826</v>
      </c>
      <c r="BT8" s="84">
        <v>9666</v>
      </c>
      <c r="BU8" s="84">
        <v>273987</v>
      </c>
      <c r="BV8" s="89" t="s">
        <v>126</v>
      </c>
      <c r="BW8" s="84">
        <v>4034</v>
      </c>
      <c r="BX8" s="84">
        <v>2559</v>
      </c>
      <c r="BY8" s="84">
        <v>2574</v>
      </c>
      <c r="BZ8" s="84">
        <v>1460</v>
      </c>
      <c r="CA8" s="84">
        <v>422</v>
      </c>
      <c r="CB8" s="84">
        <v>1207118</v>
      </c>
      <c r="CC8" s="89" t="s">
        <v>126</v>
      </c>
      <c r="CD8" s="84">
        <v>818</v>
      </c>
      <c r="CE8" s="84">
        <v>139134</v>
      </c>
      <c r="CF8" s="84">
        <v>3073</v>
      </c>
      <c r="CG8" s="84">
        <v>68134</v>
      </c>
      <c r="CH8" s="89" t="s">
        <v>126</v>
      </c>
      <c r="CI8" s="84">
        <v>3348</v>
      </c>
      <c r="CJ8" s="84">
        <v>2782</v>
      </c>
      <c r="CK8" s="84">
        <v>1143</v>
      </c>
      <c r="CL8" s="89" t="s">
        <v>126</v>
      </c>
      <c r="CM8" s="84">
        <v>0</v>
      </c>
      <c r="CN8" s="84">
        <v>419538</v>
      </c>
      <c r="CO8" s="84">
        <v>419538</v>
      </c>
      <c r="CP8" s="89" t="s">
        <v>126</v>
      </c>
      <c r="CQ8" s="84">
        <v>28843</v>
      </c>
      <c r="CR8" s="84">
        <v>6063</v>
      </c>
      <c r="CS8" s="84">
        <v>2796</v>
      </c>
      <c r="CT8" s="84">
        <v>8859</v>
      </c>
      <c r="CU8" s="84">
        <v>3192</v>
      </c>
      <c r="CV8" s="84">
        <v>297</v>
      </c>
      <c r="CW8" s="84">
        <v>2266</v>
      </c>
      <c r="CX8" s="84">
        <v>5695</v>
      </c>
      <c r="CY8" s="84">
        <v>7961</v>
      </c>
      <c r="CZ8" s="84">
        <v>4870</v>
      </c>
      <c r="DA8" s="84">
        <v>555</v>
      </c>
      <c r="DB8" s="84">
        <v>731</v>
      </c>
      <c r="DC8" s="84">
        <v>0</v>
      </c>
      <c r="DD8" s="84">
        <v>11587</v>
      </c>
      <c r="DE8" s="84">
        <v>11221</v>
      </c>
      <c r="DF8" s="84">
        <v>366</v>
      </c>
      <c r="DG8" s="84">
        <v>91</v>
      </c>
      <c r="DH8" s="84">
        <v>150</v>
      </c>
      <c r="DI8" s="84">
        <v>15105</v>
      </c>
      <c r="DJ8" s="84">
        <v>2664</v>
      </c>
    </row>
    <row r="9" spans="1:114" ht="12.75">
      <c r="A9" s="83" t="s">
        <v>130</v>
      </c>
      <c r="B9" s="84">
        <v>1</v>
      </c>
      <c r="C9" s="85">
        <v>23.8</v>
      </c>
      <c r="D9" s="85">
        <v>22.8</v>
      </c>
      <c r="E9" s="85">
        <v>1</v>
      </c>
      <c r="F9" s="85">
        <v>36.87</v>
      </c>
      <c r="G9" s="85">
        <v>28.87</v>
      </c>
      <c r="H9" s="85">
        <f t="shared" si="3"/>
        <v>7.9999999999999964</v>
      </c>
      <c r="I9" s="86">
        <v>0</v>
      </c>
      <c r="J9" s="85">
        <v>36.29</v>
      </c>
      <c r="K9" s="85">
        <v>96.96</v>
      </c>
      <c r="L9" s="87">
        <v>1567999</v>
      </c>
      <c r="M9" s="88">
        <v>1480787</v>
      </c>
      <c r="N9" s="88">
        <f t="shared" si="0"/>
        <v>87212</v>
      </c>
      <c r="O9" s="88">
        <v>1421731</v>
      </c>
      <c r="P9" s="88">
        <f t="shared" si="1"/>
        <v>2989730</v>
      </c>
      <c r="Q9" s="87">
        <v>626304</v>
      </c>
      <c r="R9" s="87">
        <v>432466</v>
      </c>
      <c r="S9" s="87">
        <v>412276</v>
      </c>
      <c r="T9" s="87">
        <v>708227</v>
      </c>
      <c r="U9" s="87">
        <v>621669</v>
      </c>
      <c r="V9" s="87">
        <v>86558</v>
      </c>
      <c r="W9" s="87">
        <v>68601</v>
      </c>
      <c r="X9" s="87">
        <v>19879</v>
      </c>
      <c r="Y9" s="87">
        <v>335438</v>
      </c>
      <c r="Z9" s="87">
        <v>165700</v>
      </c>
      <c r="AA9" s="87">
        <v>130402</v>
      </c>
      <c r="AB9" s="87">
        <v>31</v>
      </c>
      <c r="AC9" s="87">
        <f t="shared" si="2"/>
        <v>1695044</v>
      </c>
      <c r="AD9" s="87">
        <v>27674</v>
      </c>
      <c r="AE9" s="87">
        <v>69426</v>
      </c>
      <c r="AF9" s="87">
        <v>110641</v>
      </c>
      <c r="AG9" s="87">
        <v>53624</v>
      </c>
      <c r="AH9" s="87">
        <v>300481</v>
      </c>
      <c r="AI9" s="87">
        <v>5872924</v>
      </c>
      <c r="AJ9" s="87">
        <v>0</v>
      </c>
      <c r="AK9" s="87">
        <v>5872924</v>
      </c>
      <c r="AL9" s="89">
        <v>29710</v>
      </c>
      <c r="AM9" s="89">
        <v>23087</v>
      </c>
      <c r="AN9" s="89">
        <v>27143</v>
      </c>
      <c r="AO9" s="89">
        <v>22752</v>
      </c>
      <c r="AP9" s="89">
        <v>20712</v>
      </c>
      <c r="AQ9" s="89">
        <v>6431</v>
      </c>
      <c r="AR9" s="89">
        <v>2168</v>
      </c>
      <c r="AS9" s="89">
        <v>351</v>
      </c>
      <c r="AT9" s="89">
        <v>48</v>
      </c>
      <c r="AU9" s="89">
        <v>10964</v>
      </c>
      <c r="AV9" s="89">
        <v>0</v>
      </c>
      <c r="AW9" s="89">
        <v>0</v>
      </c>
      <c r="AX9" s="89">
        <v>274</v>
      </c>
      <c r="AY9" s="89">
        <v>274</v>
      </c>
      <c r="AZ9" s="89">
        <v>88</v>
      </c>
      <c r="BA9" s="89">
        <v>12</v>
      </c>
      <c r="BB9" s="89">
        <v>16968</v>
      </c>
      <c r="BC9" s="89">
        <v>220</v>
      </c>
      <c r="BD9" s="89">
        <v>1</v>
      </c>
      <c r="BE9" s="89">
        <v>243</v>
      </c>
      <c r="BF9" s="89">
        <v>21</v>
      </c>
      <c r="BG9" s="89">
        <v>330</v>
      </c>
      <c r="BH9" s="89">
        <v>295</v>
      </c>
      <c r="BI9" s="89">
        <v>909</v>
      </c>
      <c r="BJ9" s="89">
        <v>620</v>
      </c>
      <c r="BK9" s="89">
        <v>229</v>
      </c>
      <c r="BL9" s="89">
        <v>102</v>
      </c>
      <c r="BM9" s="89">
        <v>0</v>
      </c>
      <c r="BN9" s="84">
        <v>1096803</v>
      </c>
      <c r="BO9" s="84">
        <v>728854</v>
      </c>
      <c r="BP9" s="84">
        <v>998201</v>
      </c>
      <c r="BQ9" s="84">
        <v>697808</v>
      </c>
      <c r="BR9" s="84">
        <v>67647</v>
      </c>
      <c r="BS9" s="84">
        <v>15800</v>
      </c>
      <c r="BT9" s="84">
        <v>15155</v>
      </c>
      <c r="BU9" s="84">
        <v>0</v>
      </c>
      <c r="BV9" s="84">
        <v>0</v>
      </c>
      <c r="BW9" s="84">
        <v>5988</v>
      </c>
      <c r="BX9" s="84">
        <v>5911</v>
      </c>
      <c r="BY9" s="84">
        <v>2437</v>
      </c>
      <c r="BZ9" s="84">
        <v>399</v>
      </c>
      <c r="CA9" s="84">
        <v>938</v>
      </c>
      <c r="CB9" s="84">
        <v>1049069</v>
      </c>
      <c r="CC9" s="84">
        <v>21315</v>
      </c>
      <c r="CD9" s="84">
        <v>975</v>
      </c>
      <c r="CE9" s="84">
        <v>9300</v>
      </c>
      <c r="CF9" s="84">
        <v>22454</v>
      </c>
      <c r="CG9" s="84">
        <v>21258</v>
      </c>
      <c r="CH9" s="84">
        <v>15814</v>
      </c>
      <c r="CI9" s="84">
        <v>4024</v>
      </c>
      <c r="CJ9" s="84">
        <v>3339</v>
      </c>
      <c r="CK9" s="84">
        <v>3217</v>
      </c>
      <c r="CL9" s="84">
        <v>899</v>
      </c>
      <c r="CM9" s="84">
        <v>0</v>
      </c>
      <c r="CN9" s="84">
        <v>246105</v>
      </c>
      <c r="CO9" s="84">
        <v>407724</v>
      </c>
      <c r="CP9" s="84">
        <v>14852</v>
      </c>
      <c r="CQ9" s="84">
        <v>28952</v>
      </c>
      <c r="CR9" s="84">
        <v>4528</v>
      </c>
      <c r="CS9" s="84">
        <v>4303</v>
      </c>
      <c r="CT9" s="84">
        <v>8831</v>
      </c>
      <c r="CU9" s="84">
        <v>3663</v>
      </c>
      <c r="CV9" s="84">
        <v>289</v>
      </c>
      <c r="CW9" s="84">
        <v>5720</v>
      </c>
      <c r="CX9" s="84">
        <v>10132</v>
      </c>
      <c r="CY9" s="84">
        <v>15852</v>
      </c>
      <c r="CZ9" s="84">
        <v>9074</v>
      </c>
      <c r="DA9" s="84">
        <v>1308</v>
      </c>
      <c r="DB9" s="84">
        <v>578</v>
      </c>
      <c r="DC9" s="84">
        <v>0</v>
      </c>
      <c r="DD9" s="84">
        <v>14327</v>
      </c>
      <c r="DE9" s="84">
        <v>0</v>
      </c>
      <c r="DF9" s="84">
        <v>51</v>
      </c>
      <c r="DG9" s="84">
        <v>83.5</v>
      </c>
      <c r="DH9" s="84">
        <v>191</v>
      </c>
      <c r="DI9" s="89" t="s">
        <v>126</v>
      </c>
      <c r="DJ9" s="84">
        <v>1900</v>
      </c>
    </row>
    <row r="10" spans="1:114" ht="12.75">
      <c r="A10" s="83" t="s">
        <v>336</v>
      </c>
      <c r="B10" s="84">
        <v>1</v>
      </c>
      <c r="C10" s="85">
        <v>14</v>
      </c>
      <c r="D10" s="85">
        <v>12</v>
      </c>
      <c r="E10" s="85">
        <v>2</v>
      </c>
      <c r="F10" s="85">
        <v>24.5</v>
      </c>
      <c r="G10" s="85">
        <v>19</v>
      </c>
      <c r="H10" s="85">
        <f t="shared" si="3"/>
        <v>5.5</v>
      </c>
      <c r="I10" s="86">
        <v>0</v>
      </c>
      <c r="J10" s="85">
        <v>15.5</v>
      </c>
      <c r="K10" s="85">
        <v>54</v>
      </c>
      <c r="L10" s="87">
        <v>995517</v>
      </c>
      <c r="M10" s="88">
        <v>769379</v>
      </c>
      <c r="N10" s="88">
        <f t="shared" si="0"/>
        <v>226138</v>
      </c>
      <c r="O10" s="88">
        <v>864489</v>
      </c>
      <c r="P10" s="88">
        <f t="shared" si="1"/>
        <v>1860006</v>
      </c>
      <c r="Q10" s="87">
        <v>206933</v>
      </c>
      <c r="R10" s="87">
        <v>420137</v>
      </c>
      <c r="S10" s="87" t="s">
        <v>126</v>
      </c>
      <c r="T10" s="87">
        <v>231184</v>
      </c>
      <c r="U10" s="87" t="s">
        <v>126</v>
      </c>
      <c r="V10" s="87" t="s">
        <v>126</v>
      </c>
      <c r="W10" s="87">
        <v>48947</v>
      </c>
      <c r="X10" s="87">
        <v>9287</v>
      </c>
      <c r="Y10" s="87">
        <v>243463</v>
      </c>
      <c r="Z10" s="87">
        <v>243463</v>
      </c>
      <c r="AA10" s="87">
        <v>42528</v>
      </c>
      <c r="AB10" s="87">
        <v>0</v>
      </c>
      <c r="AC10" s="87">
        <f t="shared" si="2"/>
        <v>995546</v>
      </c>
      <c r="AD10" s="87">
        <v>16730</v>
      </c>
      <c r="AE10" s="87" t="s">
        <v>126</v>
      </c>
      <c r="AF10" s="87">
        <v>129943</v>
      </c>
      <c r="AG10" s="87">
        <v>63526</v>
      </c>
      <c r="AH10" s="87">
        <v>226646</v>
      </c>
      <c r="AI10" s="87">
        <v>3499330</v>
      </c>
      <c r="AJ10" s="87">
        <v>0</v>
      </c>
      <c r="AK10" s="87">
        <v>3499330</v>
      </c>
      <c r="AL10" s="89">
        <v>14056</v>
      </c>
      <c r="AM10" s="87" t="s">
        <v>126</v>
      </c>
      <c r="AN10" s="89">
        <v>12114</v>
      </c>
      <c r="AO10" s="87" t="s">
        <v>126</v>
      </c>
      <c r="AP10" s="89">
        <v>11745</v>
      </c>
      <c r="AQ10" s="89">
        <v>369</v>
      </c>
      <c r="AR10" s="89">
        <v>1862</v>
      </c>
      <c r="AS10" s="89">
        <v>80</v>
      </c>
      <c r="AT10" s="89">
        <v>0</v>
      </c>
      <c r="AU10" s="89">
        <v>3174</v>
      </c>
      <c r="AV10" s="89">
        <v>4012</v>
      </c>
      <c r="AW10" s="87" t="s">
        <v>126</v>
      </c>
      <c r="AX10" s="89">
        <v>0</v>
      </c>
      <c r="AY10" s="89">
        <v>0</v>
      </c>
      <c r="AZ10" s="89">
        <v>0</v>
      </c>
      <c r="BA10" s="89">
        <v>0</v>
      </c>
      <c r="BB10" s="89">
        <v>26280</v>
      </c>
      <c r="BC10" s="87" t="s">
        <v>126</v>
      </c>
      <c r="BD10" s="89">
        <v>0</v>
      </c>
      <c r="BE10" s="87" t="s">
        <v>126</v>
      </c>
      <c r="BF10" s="87" t="s">
        <v>126</v>
      </c>
      <c r="BG10" s="89">
        <v>2057</v>
      </c>
      <c r="BH10" s="87" t="s">
        <v>126</v>
      </c>
      <c r="BI10" s="89">
        <v>538</v>
      </c>
      <c r="BJ10" s="87" t="s">
        <v>126</v>
      </c>
      <c r="BK10" s="89">
        <v>723</v>
      </c>
      <c r="BL10" s="87" t="s">
        <v>126</v>
      </c>
      <c r="BM10" s="87" t="s">
        <v>126</v>
      </c>
      <c r="BN10" s="84">
        <v>908577</v>
      </c>
      <c r="BO10" s="87" t="s">
        <v>126</v>
      </c>
      <c r="BP10" s="84">
        <v>784256</v>
      </c>
      <c r="BQ10" s="87" t="s">
        <v>126</v>
      </c>
      <c r="BR10" s="84">
        <v>108577</v>
      </c>
      <c r="BS10" s="84">
        <v>15744</v>
      </c>
      <c r="BT10" s="87" t="s">
        <v>126</v>
      </c>
      <c r="BU10" s="84">
        <v>60815</v>
      </c>
      <c r="BV10" s="87" t="s">
        <v>126</v>
      </c>
      <c r="BW10" s="84">
        <v>3858</v>
      </c>
      <c r="BX10" s="87" t="s">
        <v>126</v>
      </c>
      <c r="BY10" s="84">
        <v>2210</v>
      </c>
      <c r="BZ10" s="84">
        <v>1648</v>
      </c>
      <c r="CA10" s="84">
        <v>759</v>
      </c>
      <c r="CB10" s="84">
        <v>803844</v>
      </c>
      <c r="CC10" s="87" t="s">
        <v>126</v>
      </c>
      <c r="CD10" s="84">
        <v>806</v>
      </c>
      <c r="CE10" s="87" t="s">
        <v>126</v>
      </c>
      <c r="CF10" s="87" t="s">
        <v>126</v>
      </c>
      <c r="CG10" s="84">
        <v>23871</v>
      </c>
      <c r="CH10" s="87" t="s">
        <v>126</v>
      </c>
      <c r="CI10" s="84">
        <v>4545</v>
      </c>
      <c r="CJ10" s="87" t="s">
        <v>126</v>
      </c>
      <c r="CK10" s="84">
        <v>21668</v>
      </c>
      <c r="CL10" s="87" t="s">
        <v>126</v>
      </c>
      <c r="CM10" s="87" t="s">
        <v>126</v>
      </c>
      <c r="CN10" s="84">
        <v>112352</v>
      </c>
      <c r="CO10" s="84">
        <v>131389</v>
      </c>
      <c r="CP10" s="84">
        <v>552</v>
      </c>
      <c r="CQ10" s="84">
        <v>23709</v>
      </c>
      <c r="CR10" s="84">
        <v>2151</v>
      </c>
      <c r="CS10" s="84">
        <v>1772</v>
      </c>
      <c r="CT10" s="84">
        <v>3923</v>
      </c>
      <c r="CU10" s="84">
        <v>3014</v>
      </c>
      <c r="CV10" s="84">
        <v>124</v>
      </c>
      <c r="CW10" s="84">
        <v>722</v>
      </c>
      <c r="CX10" s="84">
        <v>4504</v>
      </c>
      <c r="CY10" s="84">
        <v>5226</v>
      </c>
      <c r="CZ10" s="84">
        <v>3234</v>
      </c>
      <c r="DA10" s="84">
        <v>318</v>
      </c>
      <c r="DB10" s="84">
        <v>301</v>
      </c>
      <c r="DC10" s="84">
        <v>924</v>
      </c>
      <c r="DD10" s="84">
        <v>6537</v>
      </c>
      <c r="DE10" s="84">
        <v>644</v>
      </c>
      <c r="DF10" s="84">
        <v>128</v>
      </c>
      <c r="DG10" s="84">
        <v>80</v>
      </c>
      <c r="DH10" s="84">
        <v>181</v>
      </c>
      <c r="DI10" s="84">
        <v>19036</v>
      </c>
      <c r="DJ10" s="84">
        <v>1368</v>
      </c>
    </row>
    <row r="11" spans="1:114" ht="12.75">
      <c r="A11" s="83" t="s">
        <v>337</v>
      </c>
      <c r="B11" s="84">
        <v>0</v>
      </c>
      <c r="C11" s="85">
        <v>17</v>
      </c>
      <c r="D11" s="85">
        <v>13</v>
      </c>
      <c r="E11" s="85">
        <v>4</v>
      </c>
      <c r="F11" s="85">
        <v>22</v>
      </c>
      <c r="G11" s="85">
        <v>17.9</v>
      </c>
      <c r="H11" s="85">
        <f t="shared" si="3"/>
        <v>4.100000000000001</v>
      </c>
      <c r="I11" s="86">
        <v>0</v>
      </c>
      <c r="J11" s="85">
        <v>14.85</v>
      </c>
      <c r="K11" s="85">
        <v>53.85</v>
      </c>
      <c r="L11" s="87">
        <v>1041889</v>
      </c>
      <c r="M11" s="88">
        <v>886914</v>
      </c>
      <c r="N11" s="88">
        <f t="shared" si="0"/>
        <v>154975</v>
      </c>
      <c r="O11" s="88">
        <v>709282</v>
      </c>
      <c r="P11" s="88">
        <f t="shared" si="1"/>
        <v>1751171</v>
      </c>
      <c r="Q11" s="87">
        <v>194735.29</v>
      </c>
      <c r="R11" s="87">
        <v>452399</v>
      </c>
      <c r="S11" s="87">
        <v>452399</v>
      </c>
      <c r="T11" s="87">
        <v>463764</v>
      </c>
      <c r="U11" s="87">
        <v>341196</v>
      </c>
      <c r="V11" s="87">
        <v>122568</v>
      </c>
      <c r="W11" s="87">
        <v>11303</v>
      </c>
      <c r="X11" s="87">
        <v>22598</v>
      </c>
      <c r="Y11" s="87">
        <v>180281</v>
      </c>
      <c r="Z11" s="87">
        <v>184176</v>
      </c>
      <c r="AA11" s="87">
        <v>44964</v>
      </c>
      <c r="AB11" s="87">
        <v>148</v>
      </c>
      <c r="AC11" s="87">
        <f t="shared" si="2"/>
        <v>1175457</v>
      </c>
      <c r="AD11" s="87">
        <v>8499</v>
      </c>
      <c r="AE11" s="87">
        <v>35901</v>
      </c>
      <c r="AF11" s="87">
        <v>78756</v>
      </c>
      <c r="AG11" s="87">
        <v>44733</v>
      </c>
      <c r="AH11" s="87">
        <v>151718</v>
      </c>
      <c r="AI11" s="87">
        <v>3440970.29</v>
      </c>
      <c r="AJ11" s="87">
        <v>1570</v>
      </c>
      <c r="AK11" s="87">
        <v>3442540.29</v>
      </c>
      <c r="AL11" s="89">
        <v>19888</v>
      </c>
      <c r="AM11" s="87" t="s">
        <v>126</v>
      </c>
      <c r="AN11" s="89">
        <v>18410</v>
      </c>
      <c r="AO11" s="87" t="s">
        <v>126</v>
      </c>
      <c r="AP11" s="89">
        <v>9004</v>
      </c>
      <c r="AQ11" s="89">
        <v>9406</v>
      </c>
      <c r="AR11" s="89">
        <v>1425</v>
      </c>
      <c r="AS11" s="89">
        <v>28</v>
      </c>
      <c r="AT11" s="89">
        <v>25</v>
      </c>
      <c r="AU11" s="89">
        <v>1260</v>
      </c>
      <c r="AV11" s="89">
        <v>5696</v>
      </c>
      <c r="AW11" s="87" t="s">
        <v>126</v>
      </c>
      <c r="AX11" s="89">
        <v>0</v>
      </c>
      <c r="AY11" s="89">
        <v>0</v>
      </c>
      <c r="AZ11" s="89">
        <v>0</v>
      </c>
      <c r="BA11" s="89">
        <v>0</v>
      </c>
      <c r="BB11" s="89">
        <v>8177</v>
      </c>
      <c r="BC11" s="87" t="s">
        <v>126</v>
      </c>
      <c r="BD11" s="89">
        <v>0</v>
      </c>
      <c r="BE11" s="89">
        <v>776</v>
      </c>
      <c r="BF11" s="89">
        <v>0</v>
      </c>
      <c r="BG11" s="87" t="s">
        <v>126</v>
      </c>
      <c r="BH11" s="89">
        <v>623</v>
      </c>
      <c r="BI11" s="87" t="s">
        <v>126</v>
      </c>
      <c r="BJ11" s="89">
        <v>507</v>
      </c>
      <c r="BK11" s="87" t="s">
        <v>126</v>
      </c>
      <c r="BL11" s="89">
        <v>133</v>
      </c>
      <c r="BM11" s="89">
        <v>472</v>
      </c>
      <c r="BN11" s="95">
        <v>552458</v>
      </c>
      <c r="BO11" s="89" t="s">
        <v>126</v>
      </c>
      <c r="BP11" s="84">
        <v>486065</v>
      </c>
      <c r="BQ11" s="89" t="s">
        <v>126</v>
      </c>
      <c r="BR11" s="84">
        <v>53283</v>
      </c>
      <c r="BS11" s="84">
        <v>10866</v>
      </c>
      <c r="BT11" s="84">
        <v>2244</v>
      </c>
      <c r="BU11" s="84">
        <v>388308</v>
      </c>
      <c r="BV11" s="87" t="s">
        <v>126</v>
      </c>
      <c r="BW11" s="84">
        <v>2799</v>
      </c>
      <c r="BX11" s="84">
        <v>2793</v>
      </c>
      <c r="BY11" s="84">
        <v>1612</v>
      </c>
      <c r="BZ11" s="84">
        <v>731</v>
      </c>
      <c r="CA11" s="84">
        <v>4709</v>
      </c>
      <c r="CB11" s="84">
        <v>593753</v>
      </c>
      <c r="CC11" s="87" t="s">
        <v>126</v>
      </c>
      <c r="CD11" s="84">
        <v>9612</v>
      </c>
      <c r="CE11" s="84">
        <v>25601</v>
      </c>
      <c r="CF11" s="84">
        <v>4214</v>
      </c>
      <c r="CG11" s="87" t="s">
        <v>126</v>
      </c>
      <c r="CH11" s="84">
        <v>13533</v>
      </c>
      <c r="CI11" s="87" t="s">
        <v>126</v>
      </c>
      <c r="CJ11" s="84">
        <v>4475</v>
      </c>
      <c r="CK11" s="87" t="s">
        <v>126</v>
      </c>
      <c r="CL11" s="84">
        <v>372</v>
      </c>
      <c r="CM11" s="84">
        <v>329546</v>
      </c>
      <c r="CN11" s="84">
        <v>141477</v>
      </c>
      <c r="CO11" s="84">
        <v>237120</v>
      </c>
      <c r="CP11" s="84">
        <v>278</v>
      </c>
      <c r="CQ11" s="84">
        <v>65268</v>
      </c>
      <c r="CR11" s="84">
        <v>1560</v>
      </c>
      <c r="CS11" s="84">
        <v>2259</v>
      </c>
      <c r="CT11" s="84">
        <v>3819</v>
      </c>
      <c r="CU11" s="84">
        <v>2840</v>
      </c>
      <c r="CV11" s="84">
        <v>191</v>
      </c>
      <c r="CW11" s="84">
        <v>2072</v>
      </c>
      <c r="CX11" s="84">
        <v>4213</v>
      </c>
      <c r="CY11" s="84">
        <v>6285</v>
      </c>
      <c r="CZ11" s="84">
        <v>2825</v>
      </c>
      <c r="DA11" s="84">
        <v>498</v>
      </c>
      <c r="DB11" s="84">
        <v>171</v>
      </c>
      <c r="DC11" s="84">
        <v>0</v>
      </c>
      <c r="DD11" s="84">
        <v>3750</v>
      </c>
      <c r="DE11" s="84">
        <v>0</v>
      </c>
      <c r="DF11" s="84">
        <v>0</v>
      </c>
      <c r="DG11" s="84">
        <v>96</v>
      </c>
      <c r="DH11" s="84">
        <v>126</v>
      </c>
      <c r="DI11" s="84">
        <v>13152</v>
      </c>
      <c r="DJ11" s="84">
        <v>750</v>
      </c>
    </row>
    <row r="12" spans="1:114" ht="12.75">
      <c r="A12" s="83" t="s">
        <v>338</v>
      </c>
      <c r="B12" s="84">
        <v>1</v>
      </c>
      <c r="C12" s="85">
        <v>25.73</v>
      </c>
      <c r="D12" s="85">
        <v>21.23</v>
      </c>
      <c r="E12" s="85">
        <v>4.5</v>
      </c>
      <c r="F12" s="85">
        <v>46.66</v>
      </c>
      <c r="G12" s="85">
        <v>35</v>
      </c>
      <c r="H12" s="85">
        <f t="shared" si="3"/>
        <v>11.659999999999997</v>
      </c>
      <c r="I12" s="86">
        <v>0</v>
      </c>
      <c r="J12" s="85">
        <v>33.15</v>
      </c>
      <c r="K12" s="85">
        <v>105.54</v>
      </c>
      <c r="L12" s="87">
        <v>1762179</v>
      </c>
      <c r="M12" s="88">
        <v>1252087</v>
      </c>
      <c r="N12" s="88">
        <f t="shared" si="0"/>
        <v>510092</v>
      </c>
      <c r="O12" s="88">
        <v>1506415</v>
      </c>
      <c r="P12" s="88">
        <f t="shared" si="1"/>
        <v>3268594</v>
      </c>
      <c r="Q12" s="87">
        <v>439322</v>
      </c>
      <c r="R12" s="87">
        <v>406895</v>
      </c>
      <c r="S12" s="87">
        <v>369680</v>
      </c>
      <c r="T12" s="87">
        <v>1835555</v>
      </c>
      <c r="U12" s="87">
        <v>1652065</v>
      </c>
      <c r="V12" s="87">
        <v>183490</v>
      </c>
      <c r="W12" s="87">
        <v>45422</v>
      </c>
      <c r="X12" s="87">
        <v>22652</v>
      </c>
      <c r="Y12" s="87">
        <v>245655</v>
      </c>
      <c r="Z12" s="87">
        <v>157019</v>
      </c>
      <c r="AA12" s="87">
        <v>12186</v>
      </c>
      <c r="AB12" s="87">
        <v>0</v>
      </c>
      <c r="AC12" s="87">
        <f t="shared" si="2"/>
        <v>2568365</v>
      </c>
      <c r="AD12" s="87">
        <v>33783</v>
      </c>
      <c r="AE12" s="87">
        <v>0</v>
      </c>
      <c r="AF12" s="87">
        <v>189841</v>
      </c>
      <c r="AG12" s="87">
        <v>97732</v>
      </c>
      <c r="AH12" s="87">
        <v>782898</v>
      </c>
      <c r="AI12" s="87">
        <v>7380535</v>
      </c>
      <c r="AJ12" s="87">
        <v>0</v>
      </c>
      <c r="AK12" s="87">
        <v>7380535</v>
      </c>
      <c r="AL12" s="89">
        <v>24839</v>
      </c>
      <c r="AM12" s="89">
        <v>18650</v>
      </c>
      <c r="AN12" s="89">
        <v>18569</v>
      </c>
      <c r="AO12" s="89">
        <v>15628</v>
      </c>
      <c r="AP12" s="89">
        <v>16853</v>
      </c>
      <c r="AQ12" s="89">
        <v>1716</v>
      </c>
      <c r="AR12" s="89">
        <v>3859</v>
      </c>
      <c r="AS12" s="89">
        <v>2344</v>
      </c>
      <c r="AT12" s="89">
        <v>67</v>
      </c>
      <c r="AU12" s="89">
        <v>14557</v>
      </c>
      <c r="AV12" s="87" t="s">
        <v>126</v>
      </c>
      <c r="AW12" s="87" t="s">
        <v>126</v>
      </c>
      <c r="AX12" s="89">
        <v>68</v>
      </c>
      <c r="AY12" s="89">
        <v>69</v>
      </c>
      <c r="AZ12" s="89">
        <v>65</v>
      </c>
      <c r="BA12" s="89">
        <v>3</v>
      </c>
      <c r="BB12" s="89">
        <v>15987</v>
      </c>
      <c r="BC12" s="87" t="s">
        <v>126</v>
      </c>
      <c r="BD12" s="87" t="s">
        <v>126</v>
      </c>
      <c r="BE12" s="89">
        <v>57</v>
      </c>
      <c r="BF12" s="89">
        <v>9</v>
      </c>
      <c r="BG12" s="89">
        <v>247</v>
      </c>
      <c r="BH12" s="89">
        <v>186</v>
      </c>
      <c r="BI12" s="89">
        <v>858</v>
      </c>
      <c r="BJ12" s="89">
        <v>634</v>
      </c>
      <c r="BK12" s="87" t="s">
        <v>126</v>
      </c>
      <c r="BL12" s="87" t="s">
        <v>126</v>
      </c>
      <c r="BM12" s="89">
        <v>0</v>
      </c>
      <c r="BN12" s="95">
        <v>1154888</v>
      </c>
      <c r="BO12" s="84">
        <v>803715</v>
      </c>
      <c r="BP12" s="84">
        <v>882627</v>
      </c>
      <c r="BQ12" s="84">
        <v>806517</v>
      </c>
      <c r="BR12" s="84">
        <v>224355</v>
      </c>
      <c r="BS12" s="84">
        <v>28451</v>
      </c>
      <c r="BT12" s="84">
        <v>19455</v>
      </c>
      <c r="BU12" s="87" t="s">
        <v>126</v>
      </c>
      <c r="BV12" s="84">
        <v>4934</v>
      </c>
      <c r="BW12" s="84">
        <v>6635</v>
      </c>
      <c r="BX12" s="84">
        <v>3874</v>
      </c>
      <c r="BY12" s="84">
        <v>3589</v>
      </c>
      <c r="BZ12" s="84">
        <v>1824</v>
      </c>
      <c r="CA12" s="84">
        <v>552</v>
      </c>
      <c r="CB12" s="84">
        <v>1443193</v>
      </c>
      <c r="CC12" s="87" t="s">
        <v>126</v>
      </c>
      <c r="CD12" s="87" t="s">
        <v>126</v>
      </c>
      <c r="CE12" s="84">
        <v>35403</v>
      </c>
      <c r="CF12" s="84">
        <v>309</v>
      </c>
      <c r="CG12" s="84">
        <v>22757</v>
      </c>
      <c r="CH12" s="84">
        <v>14460</v>
      </c>
      <c r="CI12" s="84">
        <v>12784</v>
      </c>
      <c r="CJ12" s="84">
        <v>5801</v>
      </c>
      <c r="CK12" s="87" t="s">
        <v>126</v>
      </c>
      <c r="CL12" s="87" t="s">
        <v>126</v>
      </c>
      <c r="CM12" s="84">
        <v>0</v>
      </c>
      <c r="CN12" s="84">
        <v>244554</v>
      </c>
      <c r="CO12" s="84">
        <v>399568</v>
      </c>
      <c r="CP12" s="84">
        <v>4507</v>
      </c>
      <c r="CQ12" s="84">
        <v>41911</v>
      </c>
      <c r="CR12" s="84">
        <v>4525</v>
      </c>
      <c r="CS12" s="84">
        <v>8938</v>
      </c>
      <c r="CT12" s="84">
        <v>13463</v>
      </c>
      <c r="CU12" s="84">
        <v>6686</v>
      </c>
      <c r="CV12" s="84">
        <v>392</v>
      </c>
      <c r="CW12" s="84">
        <v>4662</v>
      </c>
      <c r="CX12" s="84">
        <v>14207</v>
      </c>
      <c r="CY12" s="84">
        <v>18869</v>
      </c>
      <c r="CZ12" s="84">
        <v>9091</v>
      </c>
      <c r="DA12" s="84">
        <v>1184</v>
      </c>
      <c r="DB12" s="84">
        <v>643</v>
      </c>
      <c r="DC12" s="84">
        <v>755</v>
      </c>
      <c r="DD12" s="84">
        <v>15969</v>
      </c>
      <c r="DE12" s="84">
        <v>14987</v>
      </c>
      <c r="DF12" s="84">
        <v>982</v>
      </c>
      <c r="DG12" s="84">
        <v>92.75</v>
      </c>
      <c r="DH12" s="84">
        <v>173</v>
      </c>
      <c r="DI12" s="84">
        <v>35799</v>
      </c>
      <c r="DJ12" s="84">
        <v>3192</v>
      </c>
    </row>
    <row r="13" spans="1:114" ht="12.75">
      <c r="A13" s="83" t="s">
        <v>339</v>
      </c>
      <c r="B13" s="84">
        <v>0</v>
      </c>
      <c r="C13" s="85">
        <v>21.5</v>
      </c>
      <c r="D13" s="85">
        <v>18.5</v>
      </c>
      <c r="E13" s="85">
        <v>3</v>
      </c>
      <c r="F13" s="85">
        <v>28.5</v>
      </c>
      <c r="G13" s="85">
        <v>22</v>
      </c>
      <c r="H13" s="85">
        <f t="shared" si="3"/>
        <v>6.5</v>
      </c>
      <c r="I13" s="86">
        <v>1.5</v>
      </c>
      <c r="J13" s="85">
        <v>35.5</v>
      </c>
      <c r="K13" s="85">
        <v>87</v>
      </c>
      <c r="L13" s="87">
        <v>1506433</v>
      </c>
      <c r="M13" s="88">
        <v>1220461</v>
      </c>
      <c r="N13" s="88">
        <f t="shared" si="0"/>
        <v>285972</v>
      </c>
      <c r="O13" s="88">
        <v>1082633</v>
      </c>
      <c r="P13" s="88">
        <f t="shared" si="1"/>
        <v>2589066</v>
      </c>
      <c r="Q13" s="87">
        <v>469952</v>
      </c>
      <c r="R13" s="87">
        <v>641361</v>
      </c>
      <c r="S13" s="87">
        <v>612166</v>
      </c>
      <c r="T13" s="87">
        <v>466183</v>
      </c>
      <c r="U13" s="87">
        <v>357513</v>
      </c>
      <c r="V13" s="87">
        <v>108670</v>
      </c>
      <c r="W13" s="87">
        <v>28048</v>
      </c>
      <c r="X13" s="87">
        <v>15983</v>
      </c>
      <c r="Y13" s="87">
        <v>240516</v>
      </c>
      <c r="Z13" s="87">
        <v>92877</v>
      </c>
      <c r="AA13" s="87">
        <v>3076</v>
      </c>
      <c r="AB13" s="87">
        <v>0</v>
      </c>
      <c r="AC13" s="87">
        <f t="shared" si="2"/>
        <v>1395167</v>
      </c>
      <c r="AD13" s="87">
        <v>100030</v>
      </c>
      <c r="AE13" s="87">
        <v>19915</v>
      </c>
      <c r="AF13" s="87">
        <v>109514</v>
      </c>
      <c r="AG13" s="87">
        <v>52000</v>
      </c>
      <c r="AH13" s="87">
        <v>163608</v>
      </c>
      <c r="AI13" s="87">
        <v>4899252</v>
      </c>
      <c r="AJ13" s="87">
        <v>417365</v>
      </c>
      <c r="AK13" s="87">
        <v>5316617</v>
      </c>
      <c r="AL13" s="89">
        <v>28050</v>
      </c>
      <c r="AM13" s="89">
        <v>17461</v>
      </c>
      <c r="AN13" s="89">
        <v>17990</v>
      </c>
      <c r="AO13" s="89">
        <v>17461</v>
      </c>
      <c r="AP13" s="89">
        <v>17196</v>
      </c>
      <c r="AQ13" s="89">
        <v>794</v>
      </c>
      <c r="AR13" s="89">
        <v>9569</v>
      </c>
      <c r="AS13" s="89">
        <v>491</v>
      </c>
      <c r="AT13" s="89">
        <v>0</v>
      </c>
      <c r="AU13" s="89">
        <v>3613</v>
      </c>
      <c r="AV13" s="89">
        <v>43286</v>
      </c>
      <c r="AW13" s="89">
        <v>10821</v>
      </c>
      <c r="AX13" s="89">
        <v>33</v>
      </c>
      <c r="AY13" s="89">
        <v>116</v>
      </c>
      <c r="AZ13" s="89">
        <v>33</v>
      </c>
      <c r="BA13" s="89">
        <v>0</v>
      </c>
      <c r="BB13" s="89">
        <v>27588</v>
      </c>
      <c r="BC13" s="89">
        <v>0</v>
      </c>
      <c r="BD13" s="89">
        <v>0</v>
      </c>
      <c r="BE13" s="89">
        <v>0</v>
      </c>
      <c r="BF13" s="89">
        <v>0</v>
      </c>
      <c r="BG13" s="89">
        <v>0</v>
      </c>
      <c r="BH13" s="89">
        <v>0</v>
      </c>
      <c r="BI13" s="89">
        <v>260</v>
      </c>
      <c r="BJ13" s="89">
        <v>170</v>
      </c>
      <c r="BK13" s="89">
        <v>415</v>
      </c>
      <c r="BL13" s="89">
        <v>375</v>
      </c>
      <c r="BM13" s="89">
        <v>0</v>
      </c>
      <c r="BN13" s="84">
        <v>1103789</v>
      </c>
      <c r="BO13" s="84">
        <v>602417</v>
      </c>
      <c r="BP13" s="84">
        <v>889446</v>
      </c>
      <c r="BQ13" s="84">
        <v>602417</v>
      </c>
      <c r="BR13" s="84">
        <v>184147</v>
      </c>
      <c r="BS13" s="84">
        <v>30177</v>
      </c>
      <c r="BT13" s="84">
        <v>19</v>
      </c>
      <c r="BU13" s="84">
        <v>815527</v>
      </c>
      <c r="BV13" s="84">
        <v>203881</v>
      </c>
      <c r="BW13" s="84">
        <v>2438</v>
      </c>
      <c r="BX13" s="84">
        <v>10658</v>
      </c>
      <c r="BY13" s="84">
        <v>2113</v>
      </c>
      <c r="BZ13" s="84">
        <v>325</v>
      </c>
      <c r="CA13" s="84">
        <v>8779</v>
      </c>
      <c r="CB13" s="84">
        <v>1017007</v>
      </c>
      <c r="CC13" s="84">
        <v>355</v>
      </c>
      <c r="CD13" s="84">
        <v>0</v>
      </c>
      <c r="CE13" s="84">
        <v>223</v>
      </c>
      <c r="CF13" s="84">
        <v>21710</v>
      </c>
      <c r="CG13" s="84">
        <v>794</v>
      </c>
      <c r="CH13" s="84">
        <v>0</v>
      </c>
      <c r="CI13" s="84">
        <v>3610</v>
      </c>
      <c r="CJ13" s="84">
        <v>215</v>
      </c>
      <c r="CK13" s="84">
        <v>415</v>
      </c>
      <c r="CL13" s="84">
        <v>375</v>
      </c>
      <c r="CM13" s="84">
        <v>0</v>
      </c>
      <c r="CN13" s="84">
        <v>180312</v>
      </c>
      <c r="CO13" s="84">
        <v>196289</v>
      </c>
      <c r="CP13" s="84">
        <v>588</v>
      </c>
      <c r="CQ13" s="84">
        <v>39570</v>
      </c>
      <c r="CR13" s="84">
        <v>4604</v>
      </c>
      <c r="CS13" s="84">
        <v>5122</v>
      </c>
      <c r="CT13" s="84">
        <v>9126</v>
      </c>
      <c r="CU13" s="84">
        <v>4200</v>
      </c>
      <c r="CV13" s="84">
        <v>440</v>
      </c>
      <c r="CW13" s="84">
        <v>2669</v>
      </c>
      <c r="CX13" s="84">
        <v>7058</v>
      </c>
      <c r="CY13" s="84">
        <v>9727</v>
      </c>
      <c r="CZ13" s="84">
        <v>5844</v>
      </c>
      <c r="DA13" s="84">
        <v>763</v>
      </c>
      <c r="DB13" s="84">
        <v>533</v>
      </c>
      <c r="DC13" s="84">
        <v>44</v>
      </c>
      <c r="DD13" s="84">
        <v>12589</v>
      </c>
      <c r="DE13" s="84">
        <v>29</v>
      </c>
      <c r="DF13" s="84">
        <v>12560</v>
      </c>
      <c r="DG13" s="84">
        <v>81</v>
      </c>
      <c r="DH13" s="84">
        <v>164</v>
      </c>
      <c r="DI13" s="84">
        <v>49349</v>
      </c>
      <c r="DJ13" s="84">
        <v>2263</v>
      </c>
    </row>
    <row r="14" spans="1:114" ht="12.75">
      <c r="A14" s="83" t="s">
        <v>340</v>
      </c>
      <c r="B14" s="84">
        <v>1</v>
      </c>
      <c r="C14" s="85">
        <v>2</v>
      </c>
      <c r="D14" s="85">
        <v>2</v>
      </c>
      <c r="E14" s="85">
        <v>0</v>
      </c>
      <c r="F14" s="85">
        <v>1</v>
      </c>
      <c r="G14" s="85">
        <v>1</v>
      </c>
      <c r="H14" s="85">
        <f t="shared" si="3"/>
        <v>0</v>
      </c>
      <c r="I14" s="86">
        <v>0</v>
      </c>
      <c r="J14" s="85">
        <v>1.4</v>
      </c>
      <c r="K14" s="85">
        <v>4.4</v>
      </c>
      <c r="L14" s="87">
        <v>159858</v>
      </c>
      <c r="M14" s="88">
        <v>122493</v>
      </c>
      <c r="N14" s="88">
        <f t="shared" si="0"/>
        <v>37365</v>
      </c>
      <c r="O14" s="88">
        <v>0</v>
      </c>
      <c r="P14" s="88">
        <f t="shared" si="1"/>
        <v>159858</v>
      </c>
      <c r="Q14" s="87">
        <v>10980.52</v>
      </c>
      <c r="R14" s="87">
        <v>57695.55</v>
      </c>
      <c r="S14" s="87">
        <v>57695.55</v>
      </c>
      <c r="T14" s="87">
        <v>52853</v>
      </c>
      <c r="U14" s="87">
        <v>46577.05</v>
      </c>
      <c r="V14" s="87">
        <v>6276</v>
      </c>
      <c r="W14" s="87">
        <v>0</v>
      </c>
      <c r="X14" s="87">
        <v>4128.66</v>
      </c>
      <c r="Y14" s="87">
        <v>15980.16</v>
      </c>
      <c r="Z14" s="87">
        <v>6639.16</v>
      </c>
      <c r="AA14" s="87">
        <v>2500</v>
      </c>
      <c r="AB14" s="87">
        <v>0</v>
      </c>
      <c r="AC14" s="87">
        <f t="shared" si="2"/>
        <v>133157.37</v>
      </c>
      <c r="AD14" s="87">
        <v>7725.26</v>
      </c>
      <c r="AE14" s="87">
        <v>34255.04</v>
      </c>
      <c r="AF14" s="87">
        <v>4604.33</v>
      </c>
      <c r="AG14" s="87">
        <v>850</v>
      </c>
      <c r="AH14" s="87">
        <v>3525.43</v>
      </c>
      <c r="AI14" s="87">
        <v>348680</v>
      </c>
      <c r="AJ14" s="87">
        <v>0</v>
      </c>
      <c r="AK14" s="87">
        <v>348680</v>
      </c>
      <c r="AL14" s="89">
        <v>1947</v>
      </c>
      <c r="AM14" s="89">
        <v>1947</v>
      </c>
      <c r="AN14" s="89">
        <v>1495</v>
      </c>
      <c r="AO14" s="89">
        <v>1483</v>
      </c>
      <c r="AP14" s="89">
        <v>1483</v>
      </c>
      <c r="AQ14" s="89">
        <v>12</v>
      </c>
      <c r="AR14" s="89">
        <v>452</v>
      </c>
      <c r="AS14" s="89">
        <v>0</v>
      </c>
      <c r="AT14" s="89">
        <v>0</v>
      </c>
      <c r="AU14" s="89">
        <v>94</v>
      </c>
      <c r="AV14" s="89">
        <v>0</v>
      </c>
      <c r="AW14" s="89">
        <v>0</v>
      </c>
      <c r="AX14" s="89">
        <v>0</v>
      </c>
      <c r="AY14" s="89">
        <v>0</v>
      </c>
      <c r="AZ14" s="89">
        <v>0</v>
      </c>
      <c r="BA14" s="89">
        <v>0</v>
      </c>
      <c r="BB14" s="89">
        <v>0</v>
      </c>
      <c r="BC14" s="89">
        <v>0</v>
      </c>
      <c r="BD14" s="89">
        <v>9</v>
      </c>
      <c r="BE14" s="89">
        <v>0</v>
      </c>
      <c r="BF14" s="89">
        <v>0</v>
      </c>
      <c r="BG14" s="89">
        <v>0</v>
      </c>
      <c r="BH14" s="89">
        <v>0</v>
      </c>
      <c r="BI14" s="89">
        <v>64</v>
      </c>
      <c r="BJ14" s="89">
        <v>64</v>
      </c>
      <c r="BK14" s="89">
        <v>0</v>
      </c>
      <c r="BL14" s="89">
        <v>0</v>
      </c>
      <c r="BM14" s="89">
        <v>0</v>
      </c>
      <c r="BN14" s="96">
        <v>31716</v>
      </c>
      <c r="BO14" s="84">
        <v>24562</v>
      </c>
      <c r="BP14" s="84">
        <v>28628</v>
      </c>
      <c r="BQ14" s="84">
        <v>24048</v>
      </c>
      <c r="BR14" s="84">
        <v>3088</v>
      </c>
      <c r="BS14" s="84">
        <v>0</v>
      </c>
      <c r="BT14" s="84">
        <v>0</v>
      </c>
      <c r="BU14" s="84">
        <v>300</v>
      </c>
      <c r="BV14" s="84">
        <v>15</v>
      </c>
      <c r="BW14" s="84">
        <v>275</v>
      </c>
      <c r="BX14" s="84">
        <v>275</v>
      </c>
      <c r="BY14" s="84">
        <v>222</v>
      </c>
      <c r="BZ14" s="84">
        <v>28</v>
      </c>
      <c r="CA14" s="84">
        <v>0</v>
      </c>
      <c r="CB14" s="84">
        <v>20680</v>
      </c>
      <c r="CC14" s="84">
        <v>18797</v>
      </c>
      <c r="CD14" s="84">
        <v>380</v>
      </c>
      <c r="CE14" s="84">
        <v>150</v>
      </c>
      <c r="CF14" s="84">
        <v>10</v>
      </c>
      <c r="CG14" s="84">
        <v>20</v>
      </c>
      <c r="CH14" s="84">
        <v>20</v>
      </c>
      <c r="CI14" s="84">
        <v>378</v>
      </c>
      <c r="CJ14" s="84">
        <v>361</v>
      </c>
      <c r="CK14" s="84">
        <v>26</v>
      </c>
      <c r="CL14" s="84">
        <v>19</v>
      </c>
      <c r="CM14" s="84">
        <v>0</v>
      </c>
      <c r="CN14" s="84">
        <v>5793</v>
      </c>
      <c r="CO14" s="84">
        <v>6000</v>
      </c>
      <c r="CP14" s="89" t="s">
        <v>126</v>
      </c>
      <c r="CQ14" s="84">
        <v>2600</v>
      </c>
      <c r="CR14" s="84">
        <v>163</v>
      </c>
      <c r="CS14" s="84">
        <v>17</v>
      </c>
      <c r="CT14" s="84">
        <v>180</v>
      </c>
      <c r="CU14" s="84">
        <v>14</v>
      </c>
      <c r="CV14" s="84">
        <v>2</v>
      </c>
      <c r="CW14" s="84">
        <v>100</v>
      </c>
      <c r="CX14" s="84">
        <v>50</v>
      </c>
      <c r="CY14" s="84">
        <v>0</v>
      </c>
      <c r="CZ14" s="84">
        <v>45</v>
      </c>
      <c r="DA14" s="84">
        <v>10</v>
      </c>
      <c r="DB14" s="84">
        <v>24</v>
      </c>
      <c r="DC14" s="84">
        <v>24</v>
      </c>
      <c r="DD14" s="84">
        <v>405</v>
      </c>
      <c r="DE14" s="84">
        <v>405</v>
      </c>
      <c r="DF14" s="84">
        <v>405</v>
      </c>
      <c r="DG14" s="84">
        <v>72.5</v>
      </c>
      <c r="DH14" s="84">
        <v>58.5</v>
      </c>
      <c r="DI14" s="84">
        <v>1750</v>
      </c>
      <c r="DJ14" s="84">
        <v>164</v>
      </c>
    </row>
    <row r="15" spans="1:114" ht="12.75">
      <c r="A15" s="83" t="s">
        <v>341</v>
      </c>
      <c r="B15" s="84">
        <v>0</v>
      </c>
      <c r="C15" s="85">
        <v>8.28</v>
      </c>
      <c r="D15" s="85">
        <v>8.28</v>
      </c>
      <c r="E15" s="85">
        <v>0</v>
      </c>
      <c r="F15" s="85">
        <v>8</v>
      </c>
      <c r="G15" s="85">
        <v>7</v>
      </c>
      <c r="H15" s="85">
        <f t="shared" si="3"/>
        <v>1</v>
      </c>
      <c r="I15" s="86">
        <v>0</v>
      </c>
      <c r="J15" s="85">
        <v>5.92</v>
      </c>
      <c r="K15" s="85">
        <v>22.2</v>
      </c>
      <c r="L15" s="87">
        <v>508425</v>
      </c>
      <c r="M15" s="88">
        <v>508425</v>
      </c>
      <c r="N15" s="88">
        <f t="shared" si="0"/>
        <v>0</v>
      </c>
      <c r="O15" s="88">
        <v>228076</v>
      </c>
      <c r="P15" s="88">
        <f t="shared" si="1"/>
        <v>736501</v>
      </c>
      <c r="Q15" s="87">
        <v>54006</v>
      </c>
      <c r="R15" s="87">
        <v>83135</v>
      </c>
      <c r="S15" s="87">
        <v>83135</v>
      </c>
      <c r="T15" s="87">
        <v>55556</v>
      </c>
      <c r="U15" s="87">
        <v>42630</v>
      </c>
      <c r="V15" s="87">
        <v>12926</v>
      </c>
      <c r="W15" s="87">
        <v>0</v>
      </c>
      <c r="X15" s="87">
        <v>9869</v>
      </c>
      <c r="Y15" s="87">
        <v>110867</v>
      </c>
      <c r="Z15" s="87">
        <v>57723</v>
      </c>
      <c r="AA15" s="87">
        <v>2334</v>
      </c>
      <c r="AB15" s="87">
        <v>43208</v>
      </c>
      <c r="AC15" s="87">
        <f t="shared" si="2"/>
        <v>304969</v>
      </c>
      <c r="AD15" s="87">
        <v>17076</v>
      </c>
      <c r="AE15" s="87">
        <v>2742</v>
      </c>
      <c r="AF15" s="87">
        <v>12516.7</v>
      </c>
      <c r="AG15" s="87">
        <v>15355</v>
      </c>
      <c r="AH15" s="87">
        <v>43208</v>
      </c>
      <c r="AI15" s="87">
        <v>1186373.7</v>
      </c>
      <c r="AJ15" s="87">
        <v>0</v>
      </c>
      <c r="AK15" s="87">
        <v>1186373.7</v>
      </c>
      <c r="AL15" s="89">
        <v>3842</v>
      </c>
      <c r="AM15" s="89">
        <v>3231</v>
      </c>
      <c r="AN15" s="89">
        <v>3522</v>
      </c>
      <c r="AO15" s="89">
        <v>2858</v>
      </c>
      <c r="AP15" s="89">
        <v>3185</v>
      </c>
      <c r="AQ15" s="89">
        <v>337</v>
      </c>
      <c r="AR15" s="89">
        <v>282</v>
      </c>
      <c r="AS15" s="89">
        <v>38</v>
      </c>
      <c r="AT15" s="89">
        <v>0</v>
      </c>
      <c r="AU15" s="89">
        <v>153</v>
      </c>
      <c r="AV15" s="89">
        <v>0</v>
      </c>
      <c r="AW15" s="89">
        <v>0</v>
      </c>
      <c r="AX15" s="89">
        <v>18</v>
      </c>
      <c r="AY15" s="89">
        <v>18</v>
      </c>
      <c r="AZ15" s="89">
        <v>3</v>
      </c>
      <c r="BA15" s="89">
        <v>9</v>
      </c>
      <c r="BB15" s="89">
        <v>0</v>
      </c>
      <c r="BC15" s="89">
        <v>0</v>
      </c>
      <c r="BD15" s="89">
        <v>36</v>
      </c>
      <c r="BE15" s="89">
        <v>1</v>
      </c>
      <c r="BF15" s="89">
        <v>0</v>
      </c>
      <c r="BG15" s="89">
        <v>90</v>
      </c>
      <c r="BH15" s="89">
        <v>80</v>
      </c>
      <c r="BI15" s="89">
        <v>147</v>
      </c>
      <c r="BJ15" s="89">
        <v>111</v>
      </c>
      <c r="BK15" s="89">
        <v>99</v>
      </c>
      <c r="BL15" s="89">
        <v>1</v>
      </c>
      <c r="BM15" s="89">
        <v>0</v>
      </c>
      <c r="BN15" s="84">
        <v>48947</v>
      </c>
      <c r="BO15" s="84">
        <v>44552</v>
      </c>
      <c r="BP15" s="84">
        <v>44843</v>
      </c>
      <c r="BQ15" s="84">
        <v>43764</v>
      </c>
      <c r="BR15" s="84">
        <v>3921</v>
      </c>
      <c r="BS15" s="84">
        <v>172</v>
      </c>
      <c r="BT15" s="84">
        <v>11</v>
      </c>
      <c r="BU15" s="84">
        <v>0</v>
      </c>
      <c r="BV15" s="84">
        <v>0</v>
      </c>
      <c r="BW15" s="84">
        <v>361</v>
      </c>
      <c r="BX15" s="84">
        <v>361</v>
      </c>
      <c r="BY15" s="84">
        <v>310</v>
      </c>
      <c r="BZ15" s="84">
        <v>85</v>
      </c>
      <c r="CA15" s="84">
        <v>10116</v>
      </c>
      <c r="CB15" s="84">
        <v>0</v>
      </c>
      <c r="CC15" s="84">
        <v>0</v>
      </c>
      <c r="CD15" s="84">
        <v>36</v>
      </c>
      <c r="CE15" s="84">
        <v>1</v>
      </c>
      <c r="CF15" s="84">
        <v>0</v>
      </c>
      <c r="CG15" s="84">
        <v>103</v>
      </c>
      <c r="CH15" s="84">
        <v>91</v>
      </c>
      <c r="CI15" s="84">
        <v>1295</v>
      </c>
      <c r="CJ15" s="84">
        <v>668</v>
      </c>
      <c r="CK15" s="84">
        <v>435</v>
      </c>
      <c r="CL15" s="84">
        <v>329</v>
      </c>
      <c r="CM15" s="84">
        <v>0</v>
      </c>
      <c r="CN15" s="84">
        <v>24271</v>
      </c>
      <c r="CO15" s="84">
        <v>3393</v>
      </c>
      <c r="CP15" s="84">
        <v>0</v>
      </c>
      <c r="CQ15" s="84">
        <v>192</v>
      </c>
      <c r="CR15" s="84">
        <v>420</v>
      </c>
      <c r="CS15" s="84">
        <v>42</v>
      </c>
      <c r="CT15" s="84">
        <v>462</v>
      </c>
      <c r="CU15" s="84">
        <v>135</v>
      </c>
      <c r="CV15" s="84">
        <v>25</v>
      </c>
      <c r="CW15" s="84">
        <v>1509</v>
      </c>
      <c r="CX15" s="84">
        <v>1877</v>
      </c>
      <c r="CY15" s="84">
        <v>3386</v>
      </c>
      <c r="CZ15" s="84">
        <v>968</v>
      </c>
      <c r="DA15" s="84">
        <v>253</v>
      </c>
      <c r="DB15" s="84">
        <v>277</v>
      </c>
      <c r="DC15" s="84">
        <v>143</v>
      </c>
      <c r="DD15" s="84">
        <v>4694</v>
      </c>
      <c r="DE15" s="84">
        <v>4694</v>
      </c>
      <c r="DF15" s="84">
        <v>689</v>
      </c>
      <c r="DG15" s="84">
        <v>76</v>
      </c>
      <c r="DH15" s="84">
        <v>60</v>
      </c>
      <c r="DI15" s="84">
        <v>3176</v>
      </c>
      <c r="DJ15" s="84">
        <v>275</v>
      </c>
    </row>
    <row r="16" spans="1:114" ht="10.5" customHeight="1">
      <c r="A16" s="83" t="s">
        <v>342</v>
      </c>
      <c r="B16" s="84">
        <v>2</v>
      </c>
      <c r="C16" s="85">
        <v>31.08</v>
      </c>
      <c r="D16" s="85">
        <v>26.08</v>
      </c>
      <c r="E16" s="85">
        <v>5</v>
      </c>
      <c r="F16" s="85">
        <v>62</v>
      </c>
      <c r="G16" s="85">
        <v>28</v>
      </c>
      <c r="H16" s="85">
        <f t="shared" si="3"/>
        <v>34</v>
      </c>
      <c r="I16" s="86">
        <v>0</v>
      </c>
      <c r="J16" s="85">
        <v>45.7</v>
      </c>
      <c r="K16" s="85">
        <v>138.78</v>
      </c>
      <c r="L16" s="87">
        <v>2114113</v>
      </c>
      <c r="M16" s="88">
        <v>1690609</v>
      </c>
      <c r="N16" s="88">
        <f t="shared" si="0"/>
        <v>423504</v>
      </c>
      <c r="O16" s="88">
        <v>2067907</v>
      </c>
      <c r="P16" s="88">
        <f t="shared" si="1"/>
        <v>4182020</v>
      </c>
      <c r="Q16" s="87">
        <v>565595</v>
      </c>
      <c r="R16" s="87">
        <v>706424</v>
      </c>
      <c r="S16" s="87">
        <v>706424</v>
      </c>
      <c r="T16" s="87">
        <v>957491</v>
      </c>
      <c r="U16" s="87">
        <v>634786</v>
      </c>
      <c r="V16" s="87">
        <v>322705</v>
      </c>
      <c r="W16" s="87">
        <v>36818</v>
      </c>
      <c r="X16" s="87">
        <v>26868</v>
      </c>
      <c r="Y16" s="87">
        <v>115995</v>
      </c>
      <c r="Z16" s="87">
        <v>101515</v>
      </c>
      <c r="AA16" s="87">
        <v>15000</v>
      </c>
      <c r="AB16" s="87">
        <v>0</v>
      </c>
      <c r="AC16" s="87">
        <f t="shared" si="2"/>
        <v>1858596</v>
      </c>
      <c r="AD16" s="87">
        <v>66290</v>
      </c>
      <c r="AE16" s="87">
        <v>135171</v>
      </c>
      <c r="AF16" s="87">
        <v>316848</v>
      </c>
      <c r="AG16" s="87">
        <v>68419</v>
      </c>
      <c r="AH16" s="87">
        <v>179016</v>
      </c>
      <c r="AI16" s="87">
        <v>7371955</v>
      </c>
      <c r="AJ16" s="87">
        <v>0</v>
      </c>
      <c r="AK16" s="87">
        <v>7371955</v>
      </c>
      <c r="AL16" s="89">
        <v>21213</v>
      </c>
      <c r="AM16" s="89">
        <v>14348</v>
      </c>
      <c r="AN16" s="89">
        <v>16877</v>
      </c>
      <c r="AO16" s="89">
        <v>14348</v>
      </c>
      <c r="AP16" s="89" t="s">
        <v>126</v>
      </c>
      <c r="AQ16" s="89" t="s">
        <v>126</v>
      </c>
      <c r="AR16" s="89">
        <v>3258</v>
      </c>
      <c r="AS16" s="89">
        <v>328</v>
      </c>
      <c r="AT16" s="89">
        <v>750</v>
      </c>
      <c r="AU16" s="89">
        <v>269</v>
      </c>
      <c r="AV16" s="89">
        <v>77394</v>
      </c>
      <c r="AW16" s="89" t="s">
        <v>126</v>
      </c>
      <c r="AX16" s="89">
        <v>19</v>
      </c>
      <c r="AY16" s="89" t="s">
        <v>126</v>
      </c>
      <c r="AZ16" s="89">
        <v>16</v>
      </c>
      <c r="BA16" s="89">
        <v>3</v>
      </c>
      <c r="BB16" s="89">
        <v>24271</v>
      </c>
      <c r="BC16" s="89" t="s">
        <v>126</v>
      </c>
      <c r="BD16" s="89">
        <v>160</v>
      </c>
      <c r="BE16" s="89" t="s">
        <v>126</v>
      </c>
      <c r="BF16" s="89">
        <v>0</v>
      </c>
      <c r="BG16" s="89">
        <v>14334</v>
      </c>
      <c r="BH16" s="89" t="s">
        <v>126</v>
      </c>
      <c r="BI16" s="89">
        <v>361</v>
      </c>
      <c r="BJ16" s="89" t="s">
        <v>126</v>
      </c>
      <c r="BK16" s="89">
        <v>0</v>
      </c>
      <c r="BL16" s="89">
        <v>337</v>
      </c>
      <c r="BM16" s="89" t="s">
        <v>126</v>
      </c>
      <c r="BN16" s="96">
        <v>1225582</v>
      </c>
      <c r="BO16" s="84">
        <v>713486</v>
      </c>
      <c r="BP16" s="84">
        <v>976002</v>
      </c>
      <c r="BQ16" s="84">
        <v>713486</v>
      </c>
      <c r="BR16" s="84">
        <v>221815</v>
      </c>
      <c r="BS16" s="84">
        <v>10603</v>
      </c>
      <c r="BT16" s="84">
        <v>17162</v>
      </c>
      <c r="BU16" s="84">
        <v>1586048</v>
      </c>
      <c r="BV16" s="89" t="s">
        <v>126</v>
      </c>
      <c r="BW16" s="84">
        <v>4311</v>
      </c>
      <c r="BX16" s="89" t="s">
        <v>126</v>
      </c>
      <c r="BY16" s="84">
        <v>2557</v>
      </c>
      <c r="BZ16" s="84">
        <v>1754</v>
      </c>
      <c r="CA16" s="84">
        <v>1611</v>
      </c>
      <c r="CB16" s="84">
        <v>3062386</v>
      </c>
      <c r="CC16" s="89" t="s">
        <v>126</v>
      </c>
      <c r="CD16" s="84">
        <v>2694.5</v>
      </c>
      <c r="CE16" s="89" t="s">
        <v>126</v>
      </c>
      <c r="CF16" s="84">
        <v>59780</v>
      </c>
      <c r="CG16" s="84">
        <v>34927</v>
      </c>
      <c r="CH16" s="89" t="s">
        <v>126</v>
      </c>
      <c r="CI16" s="84">
        <v>3666</v>
      </c>
      <c r="CJ16" s="89" t="s">
        <v>126</v>
      </c>
      <c r="CK16" s="84">
        <v>1399</v>
      </c>
      <c r="CL16" s="84">
        <v>434</v>
      </c>
      <c r="CM16" s="89" t="s">
        <v>126</v>
      </c>
      <c r="CN16" s="84">
        <v>442690</v>
      </c>
      <c r="CO16" s="84">
        <v>328316</v>
      </c>
      <c r="CP16" s="89" t="s">
        <v>126</v>
      </c>
      <c r="CQ16" s="84">
        <v>19880</v>
      </c>
      <c r="CR16" s="84">
        <v>1530</v>
      </c>
      <c r="CS16" s="84">
        <v>3586</v>
      </c>
      <c r="CT16" s="84">
        <v>5116</v>
      </c>
      <c r="CU16" s="84">
        <v>4001</v>
      </c>
      <c r="CV16" s="84">
        <v>142</v>
      </c>
      <c r="CW16" s="84">
        <v>1501</v>
      </c>
      <c r="CX16" s="84">
        <v>2357</v>
      </c>
      <c r="CY16" s="84">
        <v>3858</v>
      </c>
      <c r="CZ16" s="84">
        <v>2306</v>
      </c>
      <c r="DA16" s="84">
        <v>236</v>
      </c>
      <c r="DB16" s="84">
        <v>723</v>
      </c>
      <c r="DC16" s="84">
        <v>1084.5</v>
      </c>
      <c r="DD16" s="84">
        <v>17633</v>
      </c>
      <c r="DE16" s="84">
        <v>16840</v>
      </c>
      <c r="DF16" s="84">
        <v>793</v>
      </c>
      <c r="DG16" s="84">
        <v>91</v>
      </c>
      <c r="DH16" s="84">
        <v>230</v>
      </c>
      <c r="DI16" s="84">
        <v>25400</v>
      </c>
      <c r="DJ16" s="84">
        <v>4532</v>
      </c>
    </row>
    <row r="17" spans="1:114" ht="12.75">
      <c r="A17" s="83" t="s">
        <v>343</v>
      </c>
      <c r="B17" s="84">
        <v>0</v>
      </c>
      <c r="C17" s="85">
        <v>13.61</v>
      </c>
      <c r="D17" s="85">
        <v>13.61</v>
      </c>
      <c r="E17" s="85">
        <v>0</v>
      </c>
      <c r="F17" s="85">
        <v>35.5</v>
      </c>
      <c r="G17" s="85">
        <v>26.5</v>
      </c>
      <c r="H17" s="85">
        <f t="shared" si="3"/>
        <v>9</v>
      </c>
      <c r="I17" s="86">
        <v>0</v>
      </c>
      <c r="J17" s="85">
        <v>18.77</v>
      </c>
      <c r="K17" s="85">
        <v>67.88</v>
      </c>
      <c r="L17" s="87">
        <v>980774</v>
      </c>
      <c r="M17" s="88">
        <v>980774</v>
      </c>
      <c r="N17" s="88">
        <f t="shared" si="0"/>
        <v>0</v>
      </c>
      <c r="O17" s="88">
        <v>1366457</v>
      </c>
      <c r="P17" s="88">
        <f t="shared" si="1"/>
        <v>2347231</v>
      </c>
      <c r="Q17" s="87">
        <v>245415</v>
      </c>
      <c r="R17" s="87">
        <v>365585</v>
      </c>
      <c r="S17" s="87">
        <v>365585</v>
      </c>
      <c r="T17" s="87">
        <v>906071</v>
      </c>
      <c r="U17" s="87">
        <v>632539</v>
      </c>
      <c r="V17" s="87">
        <v>273532</v>
      </c>
      <c r="W17" s="87">
        <v>77128</v>
      </c>
      <c r="X17" s="87">
        <v>38429</v>
      </c>
      <c r="Y17" s="87">
        <v>161460</v>
      </c>
      <c r="Z17" s="87">
        <v>73074</v>
      </c>
      <c r="AA17" s="87">
        <v>92563</v>
      </c>
      <c r="AB17" s="87">
        <v>0</v>
      </c>
      <c r="AC17" s="87">
        <f t="shared" si="2"/>
        <v>1641236</v>
      </c>
      <c r="AD17" s="87">
        <v>30265</v>
      </c>
      <c r="AE17" s="87">
        <v>59293</v>
      </c>
      <c r="AF17" s="87">
        <v>249239</v>
      </c>
      <c r="AG17" s="87">
        <v>32389</v>
      </c>
      <c r="AH17" s="87">
        <v>231961</v>
      </c>
      <c r="AI17" s="87">
        <v>4837029</v>
      </c>
      <c r="AJ17" s="87">
        <v>405265</v>
      </c>
      <c r="AK17" s="87">
        <v>5242294</v>
      </c>
      <c r="AL17" s="89">
        <v>15451</v>
      </c>
      <c r="AM17" s="89">
        <v>8822</v>
      </c>
      <c r="AN17" s="89">
        <v>12213</v>
      </c>
      <c r="AO17" s="89">
        <v>8430</v>
      </c>
      <c r="AP17" s="89">
        <v>11421</v>
      </c>
      <c r="AQ17" s="89">
        <v>792</v>
      </c>
      <c r="AR17" s="89">
        <v>2838</v>
      </c>
      <c r="AS17" s="89">
        <v>400</v>
      </c>
      <c r="AT17" s="89">
        <v>0</v>
      </c>
      <c r="AU17" s="89">
        <v>1422</v>
      </c>
      <c r="AV17" s="89">
        <v>0</v>
      </c>
      <c r="AW17" s="89">
        <v>0</v>
      </c>
      <c r="AX17" s="89">
        <v>89</v>
      </c>
      <c r="AY17" s="89">
        <v>203</v>
      </c>
      <c r="AZ17" s="89">
        <v>19</v>
      </c>
      <c r="BA17" s="89">
        <v>58</v>
      </c>
      <c r="BB17" s="89">
        <v>24925</v>
      </c>
      <c r="BC17" s="89">
        <v>0</v>
      </c>
      <c r="BD17" s="89">
        <v>109</v>
      </c>
      <c r="BE17" s="89">
        <v>17</v>
      </c>
      <c r="BF17" s="89">
        <v>0</v>
      </c>
      <c r="BG17" s="89">
        <v>595</v>
      </c>
      <c r="BH17" s="89">
        <v>519</v>
      </c>
      <c r="BI17" s="89">
        <v>672</v>
      </c>
      <c r="BJ17" s="89">
        <v>500</v>
      </c>
      <c r="BK17" s="89">
        <v>296</v>
      </c>
      <c r="BL17" s="89">
        <v>17</v>
      </c>
      <c r="BM17" s="89">
        <v>0</v>
      </c>
      <c r="BN17" s="84">
        <v>707861</v>
      </c>
      <c r="BO17" s="84">
        <v>433342</v>
      </c>
      <c r="BP17" s="84">
        <v>595926</v>
      </c>
      <c r="BQ17" s="84">
        <v>423271</v>
      </c>
      <c r="BR17" s="84">
        <v>99994</v>
      </c>
      <c r="BS17" s="84">
        <v>11941</v>
      </c>
      <c r="BT17" s="84">
        <v>0</v>
      </c>
      <c r="BU17" s="84">
        <v>0</v>
      </c>
      <c r="BV17" s="84">
        <v>0</v>
      </c>
      <c r="BW17" s="84">
        <v>5863</v>
      </c>
      <c r="BX17" s="84">
        <v>5659</v>
      </c>
      <c r="BY17" s="84">
        <v>2724</v>
      </c>
      <c r="BZ17" s="84">
        <v>2881</v>
      </c>
      <c r="CA17" s="84">
        <v>341</v>
      </c>
      <c r="CB17" s="84">
        <v>2423478</v>
      </c>
      <c r="CC17" s="84">
        <v>4786</v>
      </c>
      <c r="CD17" s="84">
        <v>714</v>
      </c>
      <c r="CE17" s="84">
        <v>12976</v>
      </c>
      <c r="CF17" s="84">
        <v>72</v>
      </c>
      <c r="CG17" s="84">
        <v>5011</v>
      </c>
      <c r="CH17" s="84">
        <v>2883</v>
      </c>
      <c r="CI17" s="84">
        <v>3206</v>
      </c>
      <c r="CJ17" s="84">
        <v>2223</v>
      </c>
      <c r="CK17" s="84">
        <v>2582</v>
      </c>
      <c r="CL17" s="84">
        <v>370</v>
      </c>
      <c r="CM17" s="84">
        <v>6201</v>
      </c>
      <c r="CN17" s="84">
        <v>182143</v>
      </c>
      <c r="CO17" s="84">
        <v>220596</v>
      </c>
      <c r="CP17" s="84">
        <v>12675</v>
      </c>
      <c r="CQ17" s="84">
        <v>65270</v>
      </c>
      <c r="CR17" s="84">
        <v>7092</v>
      </c>
      <c r="CS17" s="84">
        <v>4573</v>
      </c>
      <c r="CT17" s="84">
        <v>11665</v>
      </c>
      <c r="CU17" s="84">
        <v>7317</v>
      </c>
      <c r="CV17" s="84">
        <v>244</v>
      </c>
      <c r="CW17" s="84">
        <v>4778</v>
      </c>
      <c r="CX17" s="84">
        <v>5212</v>
      </c>
      <c r="CY17" s="84">
        <v>9990</v>
      </c>
      <c r="CZ17" s="84">
        <v>3733</v>
      </c>
      <c r="DA17" s="84">
        <v>281</v>
      </c>
      <c r="DB17" s="84">
        <v>298</v>
      </c>
      <c r="DC17" s="84">
        <v>390</v>
      </c>
      <c r="DD17" s="84">
        <v>6328</v>
      </c>
      <c r="DE17" s="84">
        <v>6119</v>
      </c>
      <c r="DF17" s="84">
        <v>209</v>
      </c>
      <c r="DG17" s="84">
        <v>83</v>
      </c>
      <c r="DH17" s="84">
        <v>137</v>
      </c>
      <c r="DI17" s="84">
        <v>29414</v>
      </c>
      <c r="DJ17" s="84">
        <v>1599</v>
      </c>
    </row>
    <row r="18" spans="1:114" ht="12.75">
      <c r="A18" s="83" t="s">
        <v>344</v>
      </c>
      <c r="B18" s="84">
        <v>0</v>
      </c>
      <c r="C18" s="85">
        <v>26.21</v>
      </c>
      <c r="D18" s="85">
        <v>24.21</v>
      </c>
      <c r="E18" s="85">
        <v>2</v>
      </c>
      <c r="F18" s="85">
        <v>57.17</v>
      </c>
      <c r="G18" s="85">
        <v>44.17</v>
      </c>
      <c r="H18" s="85">
        <f t="shared" si="3"/>
        <v>13</v>
      </c>
      <c r="I18" s="86">
        <v>0</v>
      </c>
      <c r="J18" s="85">
        <v>40.88</v>
      </c>
      <c r="K18" s="85">
        <v>124.26</v>
      </c>
      <c r="L18" s="87">
        <v>1748817</v>
      </c>
      <c r="M18" s="88">
        <v>1731279</v>
      </c>
      <c r="N18" s="88">
        <f t="shared" si="0"/>
        <v>17538</v>
      </c>
      <c r="O18" s="88">
        <v>1978576</v>
      </c>
      <c r="P18" s="88">
        <f t="shared" si="1"/>
        <v>3727393</v>
      </c>
      <c r="Q18" s="87">
        <v>557111</v>
      </c>
      <c r="R18" s="87">
        <v>674458</v>
      </c>
      <c r="S18" s="87">
        <v>670675</v>
      </c>
      <c r="T18" s="87">
        <v>903394</v>
      </c>
      <c r="U18" s="87">
        <v>726998</v>
      </c>
      <c r="V18" s="87">
        <v>176396</v>
      </c>
      <c r="W18" s="87">
        <v>94141</v>
      </c>
      <c r="X18" s="87">
        <v>49373</v>
      </c>
      <c r="Y18" s="87">
        <v>249436</v>
      </c>
      <c r="Z18" s="87">
        <v>174471</v>
      </c>
      <c r="AA18" s="87" t="s">
        <v>126</v>
      </c>
      <c r="AB18" s="87">
        <v>11910</v>
      </c>
      <c r="AC18" s="87">
        <f t="shared" si="2"/>
        <v>1982712</v>
      </c>
      <c r="AD18" s="87">
        <v>40000</v>
      </c>
      <c r="AE18" s="87">
        <v>90361</v>
      </c>
      <c r="AF18" s="87">
        <v>331912</v>
      </c>
      <c r="AG18" s="87">
        <v>51801</v>
      </c>
      <c r="AH18" s="87">
        <v>271747</v>
      </c>
      <c r="AI18" s="87">
        <v>7053037</v>
      </c>
      <c r="AJ18" s="87">
        <v>0</v>
      </c>
      <c r="AK18" s="87">
        <v>7053037</v>
      </c>
      <c r="AL18" s="89">
        <v>29531</v>
      </c>
      <c r="AM18" s="89">
        <v>19571</v>
      </c>
      <c r="AN18" s="89">
        <v>24022</v>
      </c>
      <c r="AO18" s="89">
        <v>19028</v>
      </c>
      <c r="AP18" s="89">
        <v>21958</v>
      </c>
      <c r="AQ18" s="89">
        <v>2064</v>
      </c>
      <c r="AR18" s="89">
        <v>4488</v>
      </c>
      <c r="AS18" s="89">
        <v>371</v>
      </c>
      <c r="AT18" s="89">
        <v>650</v>
      </c>
      <c r="AU18" s="89">
        <v>6041</v>
      </c>
      <c r="AV18" s="87" t="s">
        <v>126</v>
      </c>
      <c r="AW18" s="87" t="s">
        <v>126</v>
      </c>
      <c r="AX18" s="89">
        <v>46</v>
      </c>
      <c r="AY18" s="89">
        <v>45</v>
      </c>
      <c r="AZ18" s="89">
        <v>42</v>
      </c>
      <c r="BA18" s="89">
        <v>1</v>
      </c>
      <c r="BB18" s="89">
        <v>52975</v>
      </c>
      <c r="BC18" s="89">
        <v>7008</v>
      </c>
      <c r="BD18" s="89">
        <v>111</v>
      </c>
      <c r="BE18" s="89">
        <v>294</v>
      </c>
      <c r="BF18" s="89">
        <v>1114</v>
      </c>
      <c r="BG18" s="89">
        <v>161</v>
      </c>
      <c r="BH18" s="89">
        <v>90</v>
      </c>
      <c r="BI18" s="89">
        <v>1012</v>
      </c>
      <c r="BJ18" s="89">
        <v>453</v>
      </c>
      <c r="BK18" s="89">
        <v>453</v>
      </c>
      <c r="BL18" s="89">
        <v>301</v>
      </c>
      <c r="BM18" s="89">
        <v>26</v>
      </c>
      <c r="BN18" s="96">
        <v>1175174</v>
      </c>
      <c r="BO18" s="84">
        <v>770779</v>
      </c>
      <c r="BP18" s="84">
        <v>931565</v>
      </c>
      <c r="BQ18" s="84">
        <v>736227</v>
      </c>
      <c r="BR18" s="84">
        <v>201307</v>
      </c>
      <c r="BS18" s="84">
        <v>22999</v>
      </c>
      <c r="BT18" s="84">
        <v>19303</v>
      </c>
      <c r="BU18" s="84">
        <v>673260</v>
      </c>
      <c r="BV18" s="87" t="s">
        <v>126</v>
      </c>
      <c r="BW18" s="84">
        <v>4040</v>
      </c>
      <c r="BX18" s="84">
        <v>4032</v>
      </c>
      <c r="BY18" s="84">
        <v>3227</v>
      </c>
      <c r="BZ18" s="84">
        <v>487</v>
      </c>
      <c r="CA18" s="84">
        <v>568</v>
      </c>
      <c r="CB18" s="84">
        <v>2269028</v>
      </c>
      <c r="CC18" s="84">
        <v>18186</v>
      </c>
      <c r="CD18" s="84">
        <v>4270</v>
      </c>
      <c r="CE18" s="84">
        <v>21816</v>
      </c>
      <c r="CF18" s="84">
        <v>114145</v>
      </c>
      <c r="CG18" s="84">
        <v>5998</v>
      </c>
      <c r="CH18" s="87" t="s">
        <v>126</v>
      </c>
      <c r="CI18" s="84">
        <v>10169</v>
      </c>
      <c r="CJ18" s="87" t="s">
        <v>126</v>
      </c>
      <c r="CK18" s="84">
        <v>1262</v>
      </c>
      <c r="CL18" s="84">
        <v>1013</v>
      </c>
      <c r="CM18" s="84">
        <v>356</v>
      </c>
      <c r="CN18" s="84">
        <v>238660</v>
      </c>
      <c r="CO18" s="84">
        <v>292896</v>
      </c>
      <c r="CP18" s="84">
        <v>1191</v>
      </c>
      <c r="CQ18" s="84">
        <v>62609</v>
      </c>
      <c r="CR18" s="84">
        <v>3502</v>
      </c>
      <c r="CS18" s="84">
        <v>3797</v>
      </c>
      <c r="CT18" s="84">
        <v>7299</v>
      </c>
      <c r="CU18" s="84">
        <v>3868</v>
      </c>
      <c r="CV18" s="84">
        <v>284</v>
      </c>
      <c r="CW18" s="84">
        <v>2178</v>
      </c>
      <c r="CX18" s="84">
        <v>3520</v>
      </c>
      <c r="CY18" s="84">
        <v>5698</v>
      </c>
      <c r="CZ18" s="84">
        <v>3615</v>
      </c>
      <c r="DA18" s="84">
        <v>326</v>
      </c>
      <c r="DB18" s="84">
        <v>487</v>
      </c>
      <c r="DC18" s="84">
        <v>0</v>
      </c>
      <c r="DD18" s="84">
        <v>9464</v>
      </c>
      <c r="DE18" s="84">
        <v>0</v>
      </c>
      <c r="DF18" s="84">
        <v>625</v>
      </c>
      <c r="DG18" s="84">
        <v>93.5</v>
      </c>
      <c r="DH18" s="84">
        <v>170.5</v>
      </c>
      <c r="DI18" s="84">
        <v>48822</v>
      </c>
      <c r="DJ18" s="84">
        <v>2599</v>
      </c>
    </row>
    <row r="19" spans="1:114" ht="12.75">
      <c r="A19" s="83" t="s">
        <v>131</v>
      </c>
      <c r="B19" s="84">
        <v>0</v>
      </c>
      <c r="C19" s="85">
        <v>13.19</v>
      </c>
      <c r="D19" s="85">
        <v>13.19</v>
      </c>
      <c r="E19" s="85">
        <v>0</v>
      </c>
      <c r="F19" s="85">
        <v>25.4</v>
      </c>
      <c r="G19" s="85">
        <v>18</v>
      </c>
      <c r="H19" s="85">
        <f t="shared" si="3"/>
        <v>7.399999999999999</v>
      </c>
      <c r="I19" s="86">
        <v>0</v>
      </c>
      <c r="J19" s="85">
        <v>17.46</v>
      </c>
      <c r="K19" s="85">
        <v>56.05</v>
      </c>
      <c r="L19" s="87">
        <v>899956</v>
      </c>
      <c r="M19" s="88">
        <v>796528</v>
      </c>
      <c r="N19" s="88">
        <f t="shared" si="0"/>
        <v>103428</v>
      </c>
      <c r="O19" s="88">
        <v>1062587</v>
      </c>
      <c r="P19" s="88">
        <f t="shared" si="1"/>
        <v>1962543</v>
      </c>
      <c r="Q19" s="87">
        <v>219414</v>
      </c>
      <c r="R19" s="87">
        <v>290575.92</v>
      </c>
      <c r="S19" s="87" t="s">
        <v>126</v>
      </c>
      <c r="T19" s="87">
        <v>415028.82</v>
      </c>
      <c r="U19" s="87">
        <v>326752.03</v>
      </c>
      <c r="V19" s="87">
        <v>88276.79</v>
      </c>
      <c r="W19" s="87">
        <v>11192.78</v>
      </c>
      <c r="X19" s="87">
        <v>4738.95</v>
      </c>
      <c r="Y19" s="87">
        <v>75123.93</v>
      </c>
      <c r="Z19" s="87">
        <v>38211</v>
      </c>
      <c r="AA19" s="87">
        <v>12507.29</v>
      </c>
      <c r="AB19" s="87">
        <v>0</v>
      </c>
      <c r="AC19" s="87">
        <f t="shared" si="2"/>
        <v>809167.69</v>
      </c>
      <c r="AD19" s="87">
        <v>20000</v>
      </c>
      <c r="AE19" s="87">
        <v>17131.07</v>
      </c>
      <c r="AF19" s="87">
        <v>137761.52</v>
      </c>
      <c r="AG19" s="87">
        <v>0</v>
      </c>
      <c r="AH19" s="87">
        <v>239367.03</v>
      </c>
      <c r="AI19" s="87">
        <v>3443595.31</v>
      </c>
      <c r="AJ19" s="87">
        <v>585819</v>
      </c>
      <c r="AK19" s="87">
        <v>4029414.31</v>
      </c>
      <c r="AL19" s="89">
        <v>18122</v>
      </c>
      <c r="AM19" s="89">
        <v>14497</v>
      </c>
      <c r="AN19" s="89">
        <v>15059</v>
      </c>
      <c r="AO19" s="89">
        <v>12047</v>
      </c>
      <c r="AP19" s="89">
        <v>13451</v>
      </c>
      <c r="AQ19" s="89">
        <v>1608</v>
      </c>
      <c r="AR19" s="89">
        <v>2060</v>
      </c>
      <c r="AS19" s="89">
        <v>1022</v>
      </c>
      <c r="AT19" s="89">
        <v>343</v>
      </c>
      <c r="AU19" s="89">
        <v>401</v>
      </c>
      <c r="AV19" s="89">
        <v>380</v>
      </c>
      <c r="AW19" s="89">
        <v>380</v>
      </c>
      <c r="AX19" s="89">
        <v>0</v>
      </c>
      <c r="AY19" s="89">
        <v>6</v>
      </c>
      <c r="AZ19" s="89">
        <v>2</v>
      </c>
      <c r="BA19" s="89">
        <v>0</v>
      </c>
      <c r="BB19" s="89">
        <v>23083</v>
      </c>
      <c r="BC19" s="89">
        <v>24</v>
      </c>
      <c r="BD19" s="89">
        <v>144</v>
      </c>
      <c r="BE19" s="89">
        <v>20</v>
      </c>
      <c r="BF19" s="89">
        <v>0</v>
      </c>
      <c r="BG19" s="89">
        <v>30</v>
      </c>
      <c r="BH19" s="89">
        <v>27</v>
      </c>
      <c r="BI19" s="89">
        <v>490</v>
      </c>
      <c r="BJ19" s="89">
        <v>490</v>
      </c>
      <c r="BK19" s="89" t="s">
        <v>126</v>
      </c>
      <c r="BL19" s="89">
        <v>1</v>
      </c>
      <c r="BM19" s="89">
        <v>0</v>
      </c>
      <c r="BN19" s="96">
        <v>731319</v>
      </c>
      <c r="BO19" s="84">
        <v>511060</v>
      </c>
      <c r="BP19" s="84">
        <v>622084</v>
      </c>
      <c r="BQ19" s="84">
        <v>487959</v>
      </c>
      <c r="BR19" s="84">
        <v>80347</v>
      </c>
      <c r="BS19" s="84">
        <v>13036</v>
      </c>
      <c r="BT19" s="84">
        <v>15852</v>
      </c>
      <c r="BU19" s="84">
        <v>22860</v>
      </c>
      <c r="BV19" s="84">
        <v>22860</v>
      </c>
      <c r="BW19" s="84">
        <v>2235</v>
      </c>
      <c r="BX19" s="84">
        <v>2124</v>
      </c>
      <c r="BY19" s="84">
        <v>1507</v>
      </c>
      <c r="BZ19" s="84">
        <v>572</v>
      </c>
      <c r="CA19" s="84">
        <v>28063</v>
      </c>
      <c r="CB19" s="84">
        <v>628829</v>
      </c>
      <c r="CC19" s="84">
        <v>0</v>
      </c>
      <c r="CD19" s="84">
        <v>810</v>
      </c>
      <c r="CE19" s="84">
        <v>1675</v>
      </c>
      <c r="CF19" s="84">
        <v>412</v>
      </c>
      <c r="CG19" s="84">
        <v>10305</v>
      </c>
      <c r="CH19" s="84">
        <v>10264</v>
      </c>
      <c r="CI19" s="84">
        <v>4470</v>
      </c>
      <c r="CJ19" s="84">
        <v>4470</v>
      </c>
      <c r="CK19" s="89" t="s">
        <v>126</v>
      </c>
      <c r="CL19" s="84">
        <v>65</v>
      </c>
      <c r="CM19" s="84">
        <v>0</v>
      </c>
      <c r="CN19" s="84">
        <v>129257</v>
      </c>
      <c r="CO19" s="84">
        <v>177671</v>
      </c>
      <c r="CP19" s="84">
        <v>8965</v>
      </c>
      <c r="CQ19" s="84">
        <v>35623</v>
      </c>
      <c r="CR19" s="84">
        <v>3585</v>
      </c>
      <c r="CS19" s="84">
        <v>4212</v>
      </c>
      <c r="CT19" s="84">
        <v>7797</v>
      </c>
      <c r="CU19" s="84">
        <v>5351</v>
      </c>
      <c r="CV19" s="84">
        <v>120</v>
      </c>
      <c r="CW19" s="84">
        <v>1550</v>
      </c>
      <c r="CX19" s="84">
        <v>4346</v>
      </c>
      <c r="CY19" s="84">
        <v>5896</v>
      </c>
      <c r="CZ19" s="84">
        <v>3306</v>
      </c>
      <c r="DA19" s="84">
        <v>101</v>
      </c>
      <c r="DB19" s="84">
        <v>222</v>
      </c>
      <c r="DC19" s="84">
        <v>0</v>
      </c>
      <c r="DD19" s="84">
        <v>3564</v>
      </c>
      <c r="DE19" s="84">
        <v>0</v>
      </c>
      <c r="DF19" s="84">
        <v>3564</v>
      </c>
      <c r="DG19" s="84">
        <v>86</v>
      </c>
      <c r="DH19" s="84">
        <v>116</v>
      </c>
      <c r="DI19" s="84">
        <v>28186</v>
      </c>
      <c r="DJ19" s="84">
        <v>4748</v>
      </c>
    </row>
    <row r="20" spans="1:114" ht="12.75">
      <c r="A20" s="83" t="s">
        <v>132</v>
      </c>
      <c r="B20" s="84">
        <v>0</v>
      </c>
      <c r="C20" s="85">
        <v>47.167</v>
      </c>
      <c r="D20" s="85">
        <v>33.167</v>
      </c>
      <c r="E20" s="85">
        <v>14</v>
      </c>
      <c r="F20" s="85">
        <v>57.8</v>
      </c>
      <c r="G20" s="85">
        <v>40.4</v>
      </c>
      <c r="H20" s="85">
        <f t="shared" si="3"/>
        <v>17.4</v>
      </c>
      <c r="I20" s="86">
        <v>0</v>
      </c>
      <c r="J20" s="85">
        <v>52.604</v>
      </c>
      <c r="K20" s="85">
        <v>157.571</v>
      </c>
      <c r="L20" s="87">
        <v>2876839.42</v>
      </c>
      <c r="M20" s="88">
        <v>2118633.31</v>
      </c>
      <c r="N20" s="88">
        <f t="shared" si="0"/>
        <v>758206.1099999999</v>
      </c>
      <c r="O20" s="88">
        <v>2022036.98</v>
      </c>
      <c r="P20" s="88">
        <f t="shared" si="1"/>
        <v>4898876.4</v>
      </c>
      <c r="Q20" s="87">
        <v>691065</v>
      </c>
      <c r="R20" s="87">
        <v>636815</v>
      </c>
      <c r="S20" s="87">
        <v>615759.46</v>
      </c>
      <c r="T20" s="87">
        <v>1374648</v>
      </c>
      <c r="U20" s="87">
        <v>1053325</v>
      </c>
      <c r="V20" s="87">
        <v>321323</v>
      </c>
      <c r="W20" s="87">
        <v>150528</v>
      </c>
      <c r="X20" s="87">
        <v>9808.8</v>
      </c>
      <c r="Y20" s="87">
        <v>450010.96</v>
      </c>
      <c r="Z20" s="87">
        <v>134991</v>
      </c>
      <c r="AA20" s="87">
        <v>62282</v>
      </c>
      <c r="AB20" s="87">
        <v>0</v>
      </c>
      <c r="AC20" s="87">
        <f t="shared" si="2"/>
        <v>2684092.76</v>
      </c>
      <c r="AD20" s="87">
        <v>107166.49</v>
      </c>
      <c r="AE20" s="87">
        <v>294807.47</v>
      </c>
      <c r="AF20" s="87">
        <v>515869.13</v>
      </c>
      <c r="AG20" s="87">
        <v>143902.61</v>
      </c>
      <c r="AH20" s="87">
        <v>2408842.75</v>
      </c>
      <c r="AI20" s="87">
        <v>11744622.610000001</v>
      </c>
      <c r="AJ20" s="87">
        <v>831361.36</v>
      </c>
      <c r="AK20" s="87">
        <v>12575983.97</v>
      </c>
      <c r="AL20" s="89">
        <v>29579</v>
      </c>
      <c r="AM20" s="89">
        <v>21572</v>
      </c>
      <c r="AN20" s="89">
        <v>23011</v>
      </c>
      <c r="AO20" s="89">
        <v>21572</v>
      </c>
      <c r="AP20" s="89">
        <v>21004</v>
      </c>
      <c r="AQ20" s="89">
        <v>2007</v>
      </c>
      <c r="AR20" s="89">
        <v>6087</v>
      </c>
      <c r="AS20" s="89">
        <v>481</v>
      </c>
      <c r="AT20" s="89">
        <v>0</v>
      </c>
      <c r="AU20" s="89">
        <v>1681</v>
      </c>
      <c r="AV20" s="89">
        <v>8909</v>
      </c>
      <c r="AW20" s="89">
        <v>0</v>
      </c>
      <c r="AX20" s="89">
        <v>66</v>
      </c>
      <c r="AY20" s="89">
        <v>0</v>
      </c>
      <c r="AZ20" s="89">
        <v>55</v>
      </c>
      <c r="BA20" s="89">
        <v>11</v>
      </c>
      <c r="BB20" s="89">
        <v>60738</v>
      </c>
      <c r="BC20" s="89">
        <v>5579</v>
      </c>
      <c r="BD20" s="89">
        <v>111.28</v>
      </c>
      <c r="BE20" s="89">
        <v>1</v>
      </c>
      <c r="BF20" s="89">
        <v>27</v>
      </c>
      <c r="BG20" s="89">
        <v>409</v>
      </c>
      <c r="BH20" s="89">
        <v>310</v>
      </c>
      <c r="BI20" s="89">
        <v>584</v>
      </c>
      <c r="BJ20" s="89">
        <v>333</v>
      </c>
      <c r="BK20" s="89">
        <v>336</v>
      </c>
      <c r="BL20" s="89">
        <v>329</v>
      </c>
      <c r="BM20" s="89">
        <v>0</v>
      </c>
      <c r="BN20" s="84">
        <v>1273603</v>
      </c>
      <c r="BO20" s="84">
        <v>875790</v>
      </c>
      <c r="BP20" s="84">
        <v>987779</v>
      </c>
      <c r="BQ20" s="84">
        <v>875790</v>
      </c>
      <c r="BR20" s="84">
        <v>267750</v>
      </c>
      <c r="BS20" s="84">
        <v>18074</v>
      </c>
      <c r="BT20" s="84">
        <v>0</v>
      </c>
      <c r="BU20" s="84">
        <v>639547</v>
      </c>
      <c r="BV20" s="84">
        <v>237883</v>
      </c>
      <c r="BW20" s="84">
        <v>5092</v>
      </c>
      <c r="BX20" s="84">
        <v>5051</v>
      </c>
      <c r="BY20" s="84">
        <v>3442</v>
      </c>
      <c r="BZ20" s="84">
        <v>1239</v>
      </c>
      <c r="CA20" s="84">
        <v>1548</v>
      </c>
      <c r="CB20" s="84">
        <v>4097317</v>
      </c>
      <c r="CC20" s="84">
        <v>83844</v>
      </c>
      <c r="CD20" s="84">
        <v>5233.89</v>
      </c>
      <c r="CE20" s="84">
        <v>176535</v>
      </c>
      <c r="CF20" s="84">
        <v>11534</v>
      </c>
      <c r="CG20" s="84">
        <v>9534</v>
      </c>
      <c r="CH20" s="84">
        <v>5329</v>
      </c>
      <c r="CI20" s="84">
        <v>1474</v>
      </c>
      <c r="CJ20" s="84">
        <v>1013</v>
      </c>
      <c r="CK20" s="84">
        <v>704</v>
      </c>
      <c r="CL20" s="84">
        <v>630</v>
      </c>
      <c r="CM20" s="84">
        <v>0</v>
      </c>
      <c r="CN20" s="84">
        <v>316077</v>
      </c>
      <c r="CO20" s="84">
        <v>866050.98</v>
      </c>
      <c r="CP20" s="84">
        <v>1006</v>
      </c>
      <c r="CQ20" s="84">
        <v>51330</v>
      </c>
      <c r="CR20" s="84">
        <v>7321</v>
      </c>
      <c r="CS20" s="84">
        <v>11243</v>
      </c>
      <c r="CT20" s="84">
        <v>18564</v>
      </c>
      <c r="CU20" s="84">
        <v>10676</v>
      </c>
      <c r="CV20" s="84">
        <v>514</v>
      </c>
      <c r="CW20" s="84">
        <v>3035</v>
      </c>
      <c r="CX20" s="84">
        <v>10967</v>
      </c>
      <c r="CY20" s="84">
        <v>14002</v>
      </c>
      <c r="CZ20" s="84">
        <v>5597</v>
      </c>
      <c r="DA20" s="84">
        <v>1236</v>
      </c>
      <c r="DB20" s="84">
        <v>468</v>
      </c>
      <c r="DC20" s="84">
        <v>473</v>
      </c>
      <c r="DD20" s="84">
        <v>9202</v>
      </c>
      <c r="DE20" s="84">
        <v>7104</v>
      </c>
      <c r="DF20" s="84">
        <v>2098</v>
      </c>
      <c r="DG20" s="84">
        <v>94.5</v>
      </c>
      <c r="DH20" s="84">
        <v>280</v>
      </c>
      <c r="DI20" s="84">
        <v>51865</v>
      </c>
      <c r="DJ20" s="84">
        <v>4138</v>
      </c>
    </row>
    <row r="21" spans="1:114" ht="12.75">
      <c r="A21" s="83" t="s">
        <v>133</v>
      </c>
      <c r="B21" s="84">
        <v>1</v>
      </c>
      <c r="C21" s="85">
        <v>27.85</v>
      </c>
      <c r="D21" s="85">
        <v>27.85</v>
      </c>
      <c r="E21" s="85">
        <v>0</v>
      </c>
      <c r="F21" s="85">
        <v>61.2</v>
      </c>
      <c r="G21" s="85">
        <v>34.7</v>
      </c>
      <c r="H21" s="85">
        <f t="shared" si="3"/>
        <v>26.5</v>
      </c>
      <c r="I21" s="86">
        <v>0</v>
      </c>
      <c r="J21" s="85">
        <v>34</v>
      </c>
      <c r="K21" s="85">
        <v>123.05</v>
      </c>
      <c r="L21" s="87">
        <v>1995356.07</v>
      </c>
      <c r="M21" s="88">
        <v>1995356.07</v>
      </c>
      <c r="N21" s="88">
        <f t="shared" si="0"/>
        <v>0</v>
      </c>
      <c r="O21" s="88">
        <v>2265548.86</v>
      </c>
      <c r="P21" s="88">
        <f t="shared" si="1"/>
        <v>4260904.93</v>
      </c>
      <c r="Q21" s="87">
        <v>559499</v>
      </c>
      <c r="R21" s="87">
        <v>698086</v>
      </c>
      <c r="S21" s="87">
        <v>698086</v>
      </c>
      <c r="T21" s="87">
        <v>1332434</v>
      </c>
      <c r="U21" s="87">
        <v>960558</v>
      </c>
      <c r="V21" s="87">
        <v>371876</v>
      </c>
      <c r="W21" s="87">
        <v>209409</v>
      </c>
      <c r="X21" s="87">
        <v>44706</v>
      </c>
      <c r="Y21" s="87">
        <v>344805</v>
      </c>
      <c r="Z21" s="87">
        <v>343577</v>
      </c>
      <c r="AA21" s="87">
        <v>82152</v>
      </c>
      <c r="AB21" s="87">
        <v>0</v>
      </c>
      <c r="AC21" s="87">
        <f t="shared" si="2"/>
        <v>2711592</v>
      </c>
      <c r="AD21" s="87">
        <v>37085.66</v>
      </c>
      <c r="AE21" s="87">
        <v>111313.25</v>
      </c>
      <c r="AF21" s="87">
        <v>189300.5</v>
      </c>
      <c r="AG21" s="87">
        <v>65255.34</v>
      </c>
      <c r="AH21" s="87">
        <v>261413.87</v>
      </c>
      <c r="AI21" s="87">
        <v>8196364.55</v>
      </c>
      <c r="AJ21" s="87">
        <v>0</v>
      </c>
      <c r="AK21" s="87">
        <v>8196364.55</v>
      </c>
      <c r="AL21" s="89">
        <v>34165</v>
      </c>
      <c r="AM21" s="89">
        <v>33782</v>
      </c>
      <c r="AN21" s="89">
        <v>33782</v>
      </c>
      <c r="AO21" s="89" t="s">
        <v>126</v>
      </c>
      <c r="AP21" s="89">
        <v>33348</v>
      </c>
      <c r="AQ21" s="89">
        <v>434</v>
      </c>
      <c r="AR21" s="89">
        <v>383</v>
      </c>
      <c r="AS21" s="89">
        <v>0</v>
      </c>
      <c r="AT21" s="89">
        <v>0</v>
      </c>
      <c r="AU21" s="89">
        <v>19375</v>
      </c>
      <c r="AV21" s="89">
        <v>29026</v>
      </c>
      <c r="AW21" s="89">
        <v>5267</v>
      </c>
      <c r="AX21" s="89">
        <v>183</v>
      </c>
      <c r="AY21" s="89">
        <v>39</v>
      </c>
      <c r="AZ21" s="89">
        <v>43</v>
      </c>
      <c r="BA21" s="89">
        <v>97</v>
      </c>
      <c r="BB21" s="89">
        <v>55914</v>
      </c>
      <c r="BC21" s="89">
        <v>15</v>
      </c>
      <c r="BD21" s="89">
        <v>187</v>
      </c>
      <c r="BE21" s="89">
        <v>1</v>
      </c>
      <c r="BF21" s="89">
        <v>429</v>
      </c>
      <c r="BG21" s="89">
        <v>156</v>
      </c>
      <c r="BH21" s="89" t="s">
        <v>126</v>
      </c>
      <c r="BI21" s="89">
        <v>298</v>
      </c>
      <c r="BJ21" s="89" t="s">
        <v>126</v>
      </c>
      <c r="BK21" s="89" t="s">
        <v>126</v>
      </c>
      <c r="BL21" s="89">
        <v>543</v>
      </c>
      <c r="BM21" s="89" t="s">
        <v>126</v>
      </c>
      <c r="BN21" s="96">
        <v>1012368</v>
      </c>
      <c r="BO21" s="84">
        <v>756574</v>
      </c>
      <c r="BP21" s="84">
        <v>844865</v>
      </c>
      <c r="BQ21" s="89" t="s">
        <v>126</v>
      </c>
      <c r="BR21" s="84">
        <v>133344</v>
      </c>
      <c r="BS21" s="84">
        <v>34159</v>
      </c>
      <c r="BT21" s="84">
        <v>0</v>
      </c>
      <c r="BU21" s="84">
        <v>473773</v>
      </c>
      <c r="BV21" s="84">
        <v>0</v>
      </c>
      <c r="BW21" s="84">
        <v>5186</v>
      </c>
      <c r="BX21" s="84">
        <v>5548</v>
      </c>
      <c r="BY21" s="84">
        <v>3269</v>
      </c>
      <c r="BZ21" s="84">
        <v>711</v>
      </c>
      <c r="CA21" s="84">
        <v>10000</v>
      </c>
      <c r="CB21" s="84">
        <v>2142168</v>
      </c>
      <c r="CC21" s="84">
        <v>1393</v>
      </c>
      <c r="CD21" s="84">
        <v>6158</v>
      </c>
      <c r="CE21" s="84">
        <v>13775</v>
      </c>
      <c r="CF21" s="84">
        <v>90820</v>
      </c>
      <c r="CG21" s="84">
        <v>57401</v>
      </c>
      <c r="CH21" s="89" t="s">
        <v>126</v>
      </c>
      <c r="CI21" s="84">
        <v>14274</v>
      </c>
      <c r="CJ21" s="89" t="s">
        <v>126</v>
      </c>
      <c r="CK21" s="89" t="s">
        <v>126</v>
      </c>
      <c r="CL21" s="84">
        <v>1135</v>
      </c>
      <c r="CM21" s="89" t="s">
        <v>126</v>
      </c>
      <c r="CN21" s="84">
        <v>313029</v>
      </c>
      <c r="CO21" s="84">
        <v>383223</v>
      </c>
      <c r="CP21" s="84">
        <v>797</v>
      </c>
      <c r="CQ21" s="84">
        <v>52728</v>
      </c>
      <c r="CR21" s="84">
        <v>4025</v>
      </c>
      <c r="CS21" s="84">
        <v>5805</v>
      </c>
      <c r="CT21" s="84">
        <v>9830</v>
      </c>
      <c r="CU21" s="84">
        <v>5990</v>
      </c>
      <c r="CV21" s="84">
        <v>383</v>
      </c>
      <c r="CW21" s="84">
        <v>2894</v>
      </c>
      <c r="CX21" s="84">
        <v>8463</v>
      </c>
      <c r="CY21" s="84">
        <v>11357</v>
      </c>
      <c r="CZ21" s="84">
        <v>2403</v>
      </c>
      <c r="DA21" s="84">
        <v>1102</v>
      </c>
      <c r="DB21" s="84">
        <v>325</v>
      </c>
      <c r="DC21" s="84">
        <v>228</v>
      </c>
      <c r="DD21" s="84">
        <v>6069</v>
      </c>
      <c r="DE21" s="84">
        <v>139</v>
      </c>
      <c r="DF21" s="84">
        <v>5238</v>
      </c>
      <c r="DG21" s="84">
        <v>81</v>
      </c>
      <c r="DH21" s="84">
        <v>314</v>
      </c>
      <c r="DI21" s="84">
        <v>53100</v>
      </c>
      <c r="DJ21" s="84">
        <v>1277</v>
      </c>
    </row>
    <row r="22" spans="1:114" ht="12.75">
      <c r="A22" s="83" t="s">
        <v>134</v>
      </c>
      <c r="B22" s="84">
        <v>0</v>
      </c>
      <c r="C22" s="85">
        <v>23.55</v>
      </c>
      <c r="D22" s="85">
        <v>23.55</v>
      </c>
      <c r="E22" s="85">
        <v>0</v>
      </c>
      <c r="F22" s="85">
        <v>44.55</v>
      </c>
      <c r="G22" s="85">
        <v>24.8</v>
      </c>
      <c r="H22" s="85">
        <f t="shared" si="3"/>
        <v>19.749999999999996</v>
      </c>
      <c r="I22" s="86">
        <v>0</v>
      </c>
      <c r="J22" s="85">
        <v>27</v>
      </c>
      <c r="K22" s="85">
        <v>95.1</v>
      </c>
      <c r="L22" s="87">
        <v>1760675</v>
      </c>
      <c r="M22" s="88">
        <v>1760675</v>
      </c>
      <c r="N22" s="88">
        <f t="shared" si="0"/>
        <v>0</v>
      </c>
      <c r="O22" s="88">
        <v>1959838</v>
      </c>
      <c r="P22" s="88">
        <f t="shared" si="1"/>
        <v>3720513</v>
      </c>
      <c r="Q22" s="87">
        <v>472710</v>
      </c>
      <c r="R22" s="87">
        <v>664936</v>
      </c>
      <c r="S22" s="87">
        <v>664323</v>
      </c>
      <c r="T22" s="87">
        <v>1102811</v>
      </c>
      <c r="U22" s="87">
        <v>840537</v>
      </c>
      <c r="V22" s="87">
        <v>262274</v>
      </c>
      <c r="W22" s="87">
        <v>41359</v>
      </c>
      <c r="X22" s="87">
        <v>35107</v>
      </c>
      <c r="Y22" s="87">
        <v>170832</v>
      </c>
      <c r="Z22" s="87">
        <v>155719</v>
      </c>
      <c r="AA22" s="87">
        <v>46625</v>
      </c>
      <c r="AB22" s="87">
        <v>0</v>
      </c>
      <c r="AC22" s="87">
        <f t="shared" si="2"/>
        <v>2061670</v>
      </c>
      <c r="AD22" s="87">
        <v>53940</v>
      </c>
      <c r="AE22" s="87">
        <v>50772</v>
      </c>
      <c r="AF22" s="87">
        <v>186511</v>
      </c>
      <c r="AG22" s="87">
        <v>80000</v>
      </c>
      <c r="AH22" s="87">
        <v>414440</v>
      </c>
      <c r="AI22" s="87">
        <v>7040626</v>
      </c>
      <c r="AJ22" s="87">
        <v>591742</v>
      </c>
      <c r="AK22" s="87">
        <v>7632368</v>
      </c>
      <c r="AL22" s="89">
        <v>21948</v>
      </c>
      <c r="AM22" s="89">
        <v>12966</v>
      </c>
      <c r="AN22" s="89">
        <v>16652</v>
      </c>
      <c r="AO22" s="89">
        <v>0</v>
      </c>
      <c r="AP22" s="89">
        <v>13834</v>
      </c>
      <c r="AQ22" s="89">
        <v>2818</v>
      </c>
      <c r="AR22" s="89">
        <v>4247</v>
      </c>
      <c r="AS22" s="89">
        <v>704</v>
      </c>
      <c r="AT22" s="89">
        <v>345</v>
      </c>
      <c r="AU22" s="89">
        <v>4213</v>
      </c>
      <c r="AV22" s="89">
        <v>7463</v>
      </c>
      <c r="AW22" s="89" t="s">
        <v>126</v>
      </c>
      <c r="AX22" s="89">
        <v>94</v>
      </c>
      <c r="AY22" s="89" t="s">
        <v>126</v>
      </c>
      <c r="AZ22" s="89">
        <v>73</v>
      </c>
      <c r="BA22" s="89">
        <v>21</v>
      </c>
      <c r="BB22" s="89">
        <v>18335</v>
      </c>
      <c r="BC22" s="89" t="s">
        <v>126</v>
      </c>
      <c r="BD22" s="89">
        <v>0</v>
      </c>
      <c r="BE22" s="89">
        <v>30</v>
      </c>
      <c r="BF22" s="89">
        <v>0</v>
      </c>
      <c r="BG22" s="89">
        <v>192</v>
      </c>
      <c r="BH22" s="89" t="s">
        <v>126</v>
      </c>
      <c r="BI22" s="89" t="s">
        <v>126</v>
      </c>
      <c r="BJ22" s="89" t="s">
        <v>126</v>
      </c>
      <c r="BK22" s="89">
        <v>80</v>
      </c>
      <c r="BL22" s="89" t="s">
        <v>126</v>
      </c>
      <c r="BM22" s="89">
        <v>450</v>
      </c>
      <c r="BN22" s="84">
        <v>1143500</v>
      </c>
      <c r="BO22" s="84">
        <v>941854</v>
      </c>
      <c r="BP22" s="84">
        <v>874962</v>
      </c>
      <c r="BQ22" s="84">
        <v>0</v>
      </c>
      <c r="BR22" s="84">
        <v>208016</v>
      </c>
      <c r="BS22" s="84">
        <v>55411</v>
      </c>
      <c r="BT22" s="84">
        <v>5111</v>
      </c>
      <c r="BU22" s="84">
        <v>307020</v>
      </c>
      <c r="BV22" s="89" t="s">
        <v>126</v>
      </c>
      <c r="BW22" s="84">
        <v>3179</v>
      </c>
      <c r="BX22" s="84">
        <v>3346</v>
      </c>
      <c r="BY22" s="84">
        <v>2422</v>
      </c>
      <c r="BZ22" s="84">
        <v>621</v>
      </c>
      <c r="CA22" s="84">
        <v>10776</v>
      </c>
      <c r="CB22" s="84">
        <v>1664485</v>
      </c>
      <c r="CC22" s="89" t="s">
        <v>126</v>
      </c>
      <c r="CD22" s="84">
        <v>2270</v>
      </c>
      <c r="CE22" s="84">
        <v>10367</v>
      </c>
      <c r="CF22" s="84">
        <v>62103</v>
      </c>
      <c r="CG22" s="84">
        <v>20698</v>
      </c>
      <c r="CH22" s="89" t="s">
        <v>126</v>
      </c>
      <c r="CI22" s="89" t="s">
        <v>126</v>
      </c>
      <c r="CJ22" s="89" t="s">
        <v>126</v>
      </c>
      <c r="CK22" s="84">
        <v>426</v>
      </c>
      <c r="CL22" s="89" t="s">
        <v>126</v>
      </c>
      <c r="CM22" s="84">
        <v>68605</v>
      </c>
      <c r="CN22" s="84">
        <v>229479</v>
      </c>
      <c r="CO22" s="84">
        <v>186261</v>
      </c>
      <c r="CP22" s="84">
        <v>1374</v>
      </c>
      <c r="CQ22" s="84">
        <v>22811</v>
      </c>
      <c r="CR22" s="84">
        <v>11404</v>
      </c>
      <c r="CS22" s="84">
        <v>7595</v>
      </c>
      <c r="CT22" s="84">
        <v>18999</v>
      </c>
      <c r="CU22" s="84">
        <v>14803</v>
      </c>
      <c r="CV22" s="84">
        <v>371</v>
      </c>
      <c r="CW22" s="84">
        <v>3065</v>
      </c>
      <c r="CX22" s="84">
        <v>9712</v>
      </c>
      <c r="CY22" s="84">
        <v>12777</v>
      </c>
      <c r="CZ22" s="84">
        <v>7546</v>
      </c>
      <c r="DA22" s="84">
        <v>875</v>
      </c>
      <c r="DB22" s="84">
        <v>416</v>
      </c>
      <c r="DC22" s="84">
        <v>0</v>
      </c>
      <c r="DD22" s="84">
        <v>10141</v>
      </c>
      <c r="DE22" s="84">
        <v>0</v>
      </c>
      <c r="DF22" s="84">
        <v>50</v>
      </c>
      <c r="DG22" s="84">
        <v>81</v>
      </c>
      <c r="DH22" s="84">
        <v>183</v>
      </c>
      <c r="DI22" s="84">
        <v>28963</v>
      </c>
      <c r="DJ22" s="84">
        <v>2342</v>
      </c>
    </row>
    <row r="23" spans="1:114" ht="12.75">
      <c r="A23" s="83" t="s">
        <v>135</v>
      </c>
      <c r="B23" s="84">
        <v>0</v>
      </c>
      <c r="C23" s="85">
        <v>16.7</v>
      </c>
      <c r="D23" s="85">
        <v>16.7</v>
      </c>
      <c r="E23" s="85">
        <v>0</v>
      </c>
      <c r="F23" s="85">
        <v>40.6</v>
      </c>
      <c r="G23" s="85">
        <v>31.85</v>
      </c>
      <c r="H23" s="85">
        <f t="shared" si="3"/>
        <v>8.75</v>
      </c>
      <c r="I23" s="86">
        <v>0</v>
      </c>
      <c r="J23" s="85">
        <v>24.8</v>
      </c>
      <c r="K23" s="85">
        <v>82.1</v>
      </c>
      <c r="L23" s="87">
        <v>1194556</v>
      </c>
      <c r="M23" s="88">
        <v>1194556</v>
      </c>
      <c r="N23" s="88">
        <f t="shared" si="0"/>
        <v>0</v>
      </c>
      <c r="O23" s="88">
        <v>1679648</v>
      </c>
      <c r="P23" s="88">
        <f t="shared" si="1"/>
        <v>2874204</v>
      </c>
      <c r="Q23" s="87">
        <v>285262</v>
      </c>
      <c r="R23" s="87">
        <v>302430</v>
      </c>
      <c r="S23" s="87">
        <v>302430</v>
      </c>
      <c r="T23" s="87">
        <v>878962</v>
      </c>
      <c r="U23" s="87">
        <v>627507</v>
      </c>
      <c r="V23" s="87">
        <v>251455</v>
      </c>
      <c r="W23" s="87">
        <v>100948</v>
      </c>
      <c r="X23" s="87">
        <v>9234</v>
      </c>
      <c r="Y23" s="87">
        <v>226105</v>
      </c>
      <c r="Z23" s="87">
        <v>96233</v>
      </c>
      <c r="AA23" s="87">
        <v>67448</v>
      </c>
      <c r="AB23" s="87">
        <v>0</v>
      </c>
      <c r="AC23" s="87">
        <f t="shared" si="2"/>
        <v>1585127</v>
      </c>
      <c r="AD23" s="87">
        <v>48413</v>
      </c>
      <c r="AE23" s="87">
        <v>22722</v>
      </c>
      <c r="AF23" s="87">
        <v>78151</v>
      </c>
      <c r="AG23" s="87">
        <v>123137</v>
      </c>
      <c r="AH23" s="87">
        <v>164548</v>
      </c>
      <c r="AI23" s="87">
        <v>5181564</v>
      </c>
      <c r="AJ23" s="87">
        <v>500030</v>
      </c>
      <c r="AK23" s="87">
        <v>5681594</v>
      </c>
      <c r="AL23" s="89">
        <v>19808</v>
      </c>
      <c r="AM23" s="89">
        <v>7450</v>
      </c>
      <c r="AN23" s="89">
        <v>9687</v>
      </c>
      <c r="AO23" s="89">
        <v>7038</v>
      </c>
      <c r="AP23" s="89">
        <v>8129</v>
      </c>
      <c r="AQ23" s="89">
        <v>1558</v>
      </c>
      <c r="AR23" s="89">
        <v>3048</v>
      </c>
      <c r="AS23" s="89">
        <v>1009</v>
      </c>
      <c r="AT23" s="89">
        <v>6064</v>
      </c>
      <c r="AU23" s="89">
        <v>19056</v>
      </c>
      <c r="AV23" s="89">
        <v>13516</v>
      </c>
      <c r="AW23" s="89">
        <v>112</v>
      </c>
      <c r="AX23" s="89">
        <v>273</v>
      </c>
      <c r="AY23" s="89">
        <v>300</v>
      </c>
      <c r="AZ23" s="89">
        <v>12</v>
      </c>
      <c r="BA23" s="89">
        <v>15</v>
      </c>
      <c r="BB23" s="89">
        <v>77252</v>
      </c>
      <c r="BC23" s="89">
        <v>25498</v>
      </c>
      <c r="BD23" s="89">
        <v>39</v>
      </c>
      <c r="BE23" s="89">
        <v>629</v>
      </c>
      <c r="BF23" s="89">
        <v>250</v>
      </c>
      <c r="BG23" s="89">
        <v>83</v>
      </c>
      <c r="BH23" s="89">
        <v>39</v>
      </c>
      <c r="BI23" s="89">
        <v>330</v>
      </c>
      <c r="BJ23" s="89">
        <v>273</v>
      </c>
      <c r="BK23" s="89">
        <v>501</v>
      </c>
      <c r="BL23" s="89">
        <v>222</v>
      </c>
      <c r="BM23" s="89">
        <v>1710</v>
      </c>
      <c r="BN23" s="84">
        <v>728304</v>
      </c>
      <c r="BO23" s="84">
        <v>631321</v>
      </c>
      <c r="BP23" s="84">
        <v>574193</v>
      </c>
      <c r="BQ23" s="84">
        <v>466867</v>
      </c>
      <c r="BR23" s="84">
        <v>102714</v>
      </c>
      <c r="BS23" s="84">
        <v>35364</v>
      </c>
      <c r="BT23" s="84">
        <v>16033</v>
      </c>
      <c r="BU23" s="84">
        <v>371918</v>
      </c>
      <c r="BV23" s="84">
        <v>2078</v>
      </c>
      <c r="BW23" s="84">
        <v>5750</v>
      </c>
      <c r="BX23" s="84">
        <v>5739</v>
      </c>
      <c r="BY23" s="84">
        <v>2071</v>
      </c>
      <c r="BZ23" s="84">
        <v>1061</v>
      </c>
      <c r="CA23" s="84">
        <v>1034</v>
      </c>
      <c r="CB23" s="84">
        <v>2032912</v>
      </c>
      <c r="CC23" s="84">
        <v>1364890</v>
      </c>
      <c r="CD23" s="84">
        <v>4476</v>
      </c>
      <c r="CE23" s="84">
        <v>32156</v>
      </c>
      <c r="CF23" s="84">
        <v>38516</v>
      </c>
      <c r="CG23" s="84">
        <v>1773</v>
      </c>
      <c r="CH23" s="84">
        <v>1204</v>
      </c>
      <c r="CI23" s="84">
        <v>4755</v>
      </c>
      <c r="CJ23" s="84">
        <v>3636</v>
      </c>
      <c r="CK23" s="84">
        <v>2034</v>
      </c>
      <c r="CL23" s="84">
        <v>736</v>
      </c>
      <c r="CM23" s="84">
        <v>4865</v>
      </c>
      <c r="CN23" s="84">
        <v>304166</v>
      </c>
      <c r="CO23" s="84">
        <v>246475</v>
      </c>
      <c r="CP23" s="84">
        <v>578</v>
      </c>
      <c r="CQ23" s="84">
        <v>156947</v>
      </c>
      <c r="CR23" s="84">
        <v>4535</v>
      </c>
      <c r="CS23" s="84">
        <v>2130</v>
      </c>
      <c r="CT23" s="84">
        <v>6655</v>
      </c>
      <c r="CU23" s="84">
        <v>4955</v>
      </c>
      <c r="CV23" s="84">
        <v>189</v>
      </c>
      <c r="CW23" s="84">
        <v>4291</v>
      </c>
      <c r="CX23" s="84">
        <v>8147</v>
      </c>
      <c r="CY23" s="84">
        <v>12438</v>
      </c>
      <c r="CZ23" s="84">
        <v>7582</v>
      </c>
      <c r="DA23" s="84">
        <v>860</v>
      </c>
      <c r="DB23" s="84">
        <v>400</v>
      </c>
      <c r="DC23" s="84">
        <v>60</v>
      </c>
      <c r="DD23" s="84">
        <v>9825</v>
      </c>
      <c r="DE23" s="84">
        <v>51</v>
      </c>
      <c r="DF23" s="84">
        <v>8170</v>
      </c>
      <c r="DG23" s="84">
        <v>96.5</v>
      </c>
      <c r="DH23" s="84">
        <v>139</v>
      </c>
      <c r="DI23" s="84">
        <v>30535</v>
      </c>
      <c r="DJ23" s="84">
        <v>1830</v>
      </c>
    </row>
    <row r="24" spans="1:114" ht="12.75">
      <c r="A24" s="83" t="s">
        <v>136</v>
      </c>
      <c r="B24" s="84">
        <v>0</v>
      </c>
      <c r="C24" s="85">
        <v>10.98</v>
      </c>
      <c r="D24" s="85">
        <v>10.98</v>
      </c>
      <c r="E24" s="85">
        <v>0</v>
      </c>
      <c r="F24" s="85">
        <v>14</v>
      </c>
      <c r="G24" s="85">
        <v>14</v>
      </c>
      <c r="H24" s="85">
        <f t="shared" si="3"/>
        <v>0</v>
      </c>
      <c r="I24" s="86">
        <v>0</v>
      </c>
      <c r="J24" s="85">
        <v>15.76</v>
      </c>
      <c r="K24" s="85">
        <v>40.74</v>
      </c>
      <c r="L24" s="88">
        <v>729181</v>
      </c>
      <c r="M24" s="87">
        <v>650245</v>
      </c>
      <c r="N24" s="88">
        <f t="shared" si="0"/>
        <v>78936</v>
      </c>
      <c r="O24" s="88">
        <v>595371</v>
      </c>
      <c r="P24" s="88">
        <f t="shared" si="1"/>
        <v>1324552</v>
      </c>
      <c r="Q24" s="87">
        <v>173906</v>
      </c>
      <c r="R24" s="87">
        <v>190359</v>
      </c>
      <c r="S24" s="87">
        <v>0</v>
      </c>
      <c r="T24" s="87">
        <v>226769</v>
      </c>
      <c r="U24" s="87">
        <v>159335</v>
      </c>
      <c r="V24" s="87">
        <v>67434</v>
      </c>
      <c r="W24" s="87">
        <v>26463</v>
      </c>
      <c r="X24" s="87">
        <v>27420</v>
      </c>
      <c r="Y24" s="87">
        <v>136098</v>
      </c>
      <c r="Z24" s="87">
        <v>84581</v>
      </c>
      <c r="AA24" s="87">
        <v>7165</v>
      </c>
      <c r="AB24" s="87">
        <v>10393</v>
      </c>
      <c r="AC24" s="87">
        <f t="shared" si="2"/>
        <v>624667</v>
      </c>
      <c r="AD24" s="87">
        <v>23636</v>
      </c>
      <c r="AE24" s="87">
        <v>67803</v>
      </c>
      <c r="AF24" s="87">
        <v>95304</v>
      </c>
      <c r="AG24" s="87">
        <v>88751</v>
      </c>
      <c r="AH24" s="87">
        <v>233180</v>
      </c>
      <c r="AI24" s="87">
        <v>2552863</v>
      </c>
      <c r="AJ24" s="87">
        <v>0</v>
      </c>
      <c r="AK24" s="87">
        <v>2552863</v>
      </c>
      <c r="AL24" s="89">
        <v>17556</v>
      </c>
      <c r="AM24" s="89">
        <v>12958</v>
      </c>
      <c r="AN24" s="89">
        <v>13331</v>
      </c>
      <c r="AO24" s="89">
        <v>11295</v>
      </c>
      <c r="AP24" s="89">
        <v>6939</v>
      </c>
      <c r="AQ24" s="89">
        <v>6392</v>
      </c>
      <c r="AR24" s="89">
        <v>1834</v>
      </c>
      <c r="AS24" s="89">
        <v>2391</v>
      </c>
      <c r="AT24" s="89">
        <v>0</v>
      </c>
      <c r="AU24" s="89">
        <v>473</v>
      </c>
      <c r="AV24" s="89">
        <v>0</v>
      </c>
      <c r="AW24" s="89">
        <v>0</v>
      </c>
      <c r="AX24" s="89">
        <v>140</v>
      </c>
      <c r="AY24" s="89">
        <v>140</v>
      </c>
      <c r="AZ24" s="89">
        <v>80</v>
      </c>
      <c r="BA24" s="89">
        <v>0</v>
      </c>
      <c r="BB24" s="89">
        <v>29951</v>
      </c>
      <c r="BC24" s="89">
        <v>135</v>
      </c>
      <c r="BD24" s="89">
        <v>218</v>
      </c>
      <c r="BE24" s="89">
        <v>4</v>
      </c>
      <c r="BF24" s="89">
        <v>1128</v>
      </c>
      <c r="BG24" s="89">
        <v>205</v>
      </c>
      <c r="BH24" s="89">
        <v>49</v>
      </c>
      <c r="BI24" s="89">
        <v>337</v>
      </c>
      <c r="BJ24" s="89">
        <v>224</v>
      </c>
      <c r="BK24" s="89">
        <v>109</v>
      </c>
      <c r="BL24" s="89">
        <v>97</v>
      </c>
      <c r="BM24" s="89">
        <v>0</v>
      </c>
      <c r="BN24" s="84">
        <v>188116</v>
      </c>
      <c r="BO24" s="84">
        <v>147784</v>
      </c>
      <c r="BP24" s="84">
        <v>145175</v>
      </c>
      <c r="BQ24" s="84">
        <v>125977</v>
      </c>
      <c r="BR24" s="84">
        <v>12901</v>
      </c>
      <c r="BS24" s="84">
        <v>28286</v>
      </c>
      <c r="BT24" s="84">
        <v>1754</v>
      </c>
      <c r="BU24" s="84">
        <v>0</v>
      </c>
      <c r="BV24" s="84">
        <v>0</v>
      </c>
      <c r="BW24" s="84">
        <v>2138</v>
      </c>
      <c r="BX24" s="84">
        <v>2138</v>
      </c>
      <c r="BY24" s="84">
        <v>813</v>
      </c>
      <c r="BZ24" s="84">
        <v>276</v>
      </c>
      <c r="CA24" s="84">
        <v>3006</v>
      </c>
      <c r="CB24" s="84">
        <v>849058</v>
      </c>
      <c r="CC24" s="84">
        <v>37373</v>
      </c>
      <c r="CD24" s="84">
        <v>258</v>
      </c>
      <c r="CE24" s="84">
        <v>147</v>
      </c>
      <c r="CF24" s="84">
        <v>18301</v>
      </c>
      <c r="CG24" s="84">
        <v>2451</v>
      </c>
      <c r="CH24" s="84">
        <v>1712</v>
      </c>
      <c r="CI24" s="84">
        <v>5437</v>
      </c>
      <c r="CJ24" s="84">
        <v>4046</v>
      </c>
      <c r="CK24" s="84">
        <v>1814</v>
      </c>
      <c r="CL24" s="84">
        <v>1469</v>
      </c>
      <c r="CM24" s="84">
        <v>0</v>
      </c>
      <c r="CN24" s="84">
        <v>65068</v>
      </c>
      <c r="CO24" s="84">
        <v>29160</v>
      </c>
      <c r="CP24" s="84">
        <v>700</v>
      </c>
      <c r="CQ24" s="84">
        <v>14961</v>
      </c>
      <c r="CR24" s="84">
        <v>715</v>
      </c>
      <c r="CS24" s="84">
        <v>4713</v>
      </c>
      <c r="CT24" s="84">
        <v>5428</v>
      </c>
      <c r="CU24" s="84">
        <v>3832</v>
      </c>
      <c r="CV24" s="84">
        <v>380</v>
      </c>
      <c r="CW24" s="84">
        <v>1617</v>
      </c>
      <c r="CX24" s="84">
        <v>1903</v>
      </c>
      <c r="CY24" s="84">
        <v>3520</v>
      </c>
      <c r="CZ24" s="84">
        <v>1818</v>
      </c>
      <c r="DA24" s="84">
        <v>102</v>
      </c>
      <c r="DB24" s="84">
        <v>318</v>
      </c>
      <c r="DC24" s="84">
        <v>218</v>
      </c>
      <c r="DD24" s="84">
        <v>5985</v>
      </c>
      <c r="DE24" s="84">
        <v>340</v>
      </c>
      <c r="DF24" s="84">
        <v>5645</v>
      </c>
      <c r="DG24" s="84">
        <v>68.5</v>
      </c>
      <c r="DH24" s="84">
        <v>54</v>
      </c>
      <c r="DI24" s="84">
        <v>6551</v>
      </c>
      <c r="DJ24" s="84">
        <v>519</v>
      </c>
    </row>
    <row r="25" spans="1:114" ht="12.75">
      <c r="A25" s="83" t="s">
        <v>137</v>
      </c>
      <c r="B25" s="84">
        <v>1</v>
      </c>
      <c r="C25" s="85">
        <v>13.7</v>
      </c>
      <c r="D25" s="85">
        <v>12.7</v>
      </c>
      <c r="E25" s="85">
        <v>1</v>
      </c>
      <c r="F25" s="85">
        <v>19.8</v>
      </c>
      <c r="G25" s="85">
        <v>19.8</v>
      </c>
      <c r="H25" s="85">
        <f t="shared" si="3"/>
        <v>0</v>
      </c>
      <c r="I25" s="86">
        <v>0</v>
      </c>
      <c r="J25" s="85">
        <v>16.98</v>
      </c>
      <c r="K25" s="85">
        <v>50.48</v>
      </c>
      <c r="L25" s="87">
        <v>734856</v>
      </c>
      <c r="M25" s="88">
        <v>734856</v>
      </c>
      <c r="N25" s="94">
        <v>0</v>
      </c>
      <c r="O25" s="88">
        <v>936820</v>
      </c>
      <c r="P25" s="88">
        <f t="shared" si="1"/>
        <v>1671676</v>
      </c>
      <c r="Q25" s="87">
        <v>78500</v>
      </c>
      <c r="R25" s="87">
        <v>242091</v>
      </c>
      <c r="S25" s="87">
        <v>242091</v>
      </c>
      <c r="T25" s="87">
        <v>284275</v>
      </c>
      <c r="U25" s="87">
        <v>201545</v>
      </c>
      <c r="V25" s="87">
        <v>82730</v>
      </c>
      <c r="W25" s="87">
        <v>65864</v>
      </c>
      <c r="X25" s="87">
        <v>28377</v>
      </c>
      <c r="Y25" s="87">
        <v>135767</v>
      </c>
      <c r="Z25" s="87">
        <v>120015</v>
      </c>
      <c r="AA25" s="87">
        <v>3275</v>
      </c>
      <c r="AB25" s="87">
        <v>815</v>
      </c>
      <c r="AC25" s="87">
        <f t="shared" si="2"/>
        <v>760464</v>
      </c>
      <c r="AD25" s="87">
        <v>1770</v>
      </c>
      <c r="AE25" s="87">
        <v>1211656</v>
      </c>
      <c r="AF25" s="87">
        <v>686165</v>
      </c>
      <c r="AG25" s="87">
        <v>135767</v>
      </c>
      <c r="AH25" s="87">
        <v>65000</v>
      </c>
      <c r="AI25" s="87">
        <v>5542818</v>
      </c>
      <c r="AJ25" s="87">
        <v>0</v>
      </c>
      <c r="AK25" s="87">
        <v>5542818</v>
      </c>
      <c r="AL25" s="89">
        <v>20621</v>
      </c>
      <c r="AM25" s="89" t="s">
        <v>126</v>
      </c>
      <c r="AN25" s="89">
        <v>16929</v>
      </c>
      <c r="AO25" s="89" t="s">
        <v>126</v>
      </c>
      <c r="AP25" s="89">
        <v>6929</v>
      </c>
      <c r="AQ25" s="89">
        <v>10000</v>
      </c>
      <c r="AR25" s="89">
        <v>3000</v>
      </c>
      <c r="AS25" s="89">
        <v>1133</v>
      </c>
      <c r="AT25" s="89">
        <v>22</v>
      </c>
      <c r="AU25" s="89">
        <v>4151</v>
      </c>
      <c r="AV25" s="89">
        <v>650</v>
      </c>
      <c r="AW25" s="89" t="s">
        <v>126</v>
      </c>
      <c r="AX25" s="89">
        <v>0</v>
      </c>
      <c r="AY25" s="89">
        <v>0</v>
      </c>
      <c r="AZ25" s="89">
        <v>0</v>
      </c>
      <c r="BA25" s="89">
        <v>0</v>
      </c>
      <c r="BB25" s="89">
        <v>42031</v>
      </c>
      <c r="BC25" s="89" t="s">
        <v>126</v>
      </c>
      <c r="BD25" s="89">
        <v>50</v>
      </c>
      <c r="BE25" s="89">
        <v>17</v>
      </c>
      <c r="BF25" s="89">
        <v>12</v>
      </c>
      <c r="BG25" s="89">
        <v>122</v>
      </c>
      <c r="BH25" s="89" t="s">
        <v>126</v>
      </c>
      <c r="BI25" s="89">
        <v>186</v>
      </c>
      <c r="BJ25" s="89" t="s">
        <v>126</v>
      </c>
      <c r="BK25" s="89">
        <v>6</v>
      </c>
      <c r="BL25" s="89" t="s">
        <v>126</v>
      </c>
      <c r="BM25" s="89" t="s">
        <v>126</v>
      </c>
      <c r="BN25" s="96">
        <v>446898</v>
      </c>
      <c r="BO25" s="89" t="s">
        <v>126</v>
      </c>
      <c r="BP25" s="84">
        <v>446898</v>
      </c>
      <c r="BQ25" s="89" t="s">
        <v>126</v>
      </c>
      <c r="BR25" s="84">
        <v>99418</v>
      </c>
      <c r="BS25" s="84">
        <v>8939</v>
      </c>
      <c r="BT25" s="84">
        <v>16250</v>
      </c>
      <c r="BU25" s="84">
        <v>90761</v>
      </c>
      <c r="BV25" s="89" t="s">
        <v>126</v>
      </c>
      <c r="BW25" s="84">
        <v>1402</v>
      </c>
      <c r="BX25" s="84">
        <v>1402</v>
      </c>
      <c r="BY25" s="84">
        <v>1092</v>
      </c>
      <c r="BZ25" s="84">
        <v>698</v>
      </c>
      <c r="CA25" s="89" t="s">
        <v>126</v>
      </c>
      <c r="CB25" s="84">
        <v>1629050</v>
      </c>
      <c r="CC25" s="89" t="s">
        <v>126</v>
      </c>
      <c r="CD25" s="84">
        <v>481</v>
      </c>
      <c r="CE25" s="84">
        <v>2752</v>
      </c>
      <c r="CF25" s="84">
        <v>18041</v>
      </c>
      <c r="CG25" s="84">
        <v>19429</v>
      </c>
      <c r="CH25" s="89" t="s">
        <v>126</v>
      </c>
      <c r="CI25" s="84">
        <v>5508</v>
      </c>
      <c r="CJ25" s="89" t="s">
        <v>126</v>
      </c>
      <c r="CK25" s="84">
        <v>960</v>
      </c>
      <c r="CL25" s="89" t="s">
        <v>126</v>
      </c>
      <c r="CM25" s="89" t="s">
        <v>126</v>
      </c>
      <c r="CN25" s="84">
        <v>109870</v>
      </c>
      <c r="CO25" s="84">
        <v>194507</v>
      </c>
      <c r="CP25" s="84">
        <v>388</v>
      </c>
      <c r="CQ25" s="84">
        <v>14438</v>
      </c>
      <c r="CR25" s="84">
        <v>3912</v>
      </c>
      <c r="CS25" s="84">
        <v>2371</v>
      </c>
      <c r="CT25" s="84">
        <v>6284</v>
      </c>
      <c r="CU25" s="84">
        <v>5071</v>
      </c>
      <c r="CV25" s="84">
        <v>78</v>
      </c>
      <c r="CW25" s="84">
        <v>3576</v>
      </c>
      <c r="CX25" s="84">
        <v>4150</v>
      </c>
      <c r="CY25" s="84">
        <v>7726</v>
      </c>
      <c r="CZ25" s="84">
        <v>6476</v>
      </c>
      <c r="DA25" s="84">
        <v>403</v>
      </c>
      <c r="DB25" s="84">
        <v>659</v>
      </c>
      <c r="DC25" s="84">
        <v>939</v>
      </c>
      <c r="DD25" s="84">
        <v>6005</v>
      </c>
      <c r="DE25" s="84">
        <v>6005</v>
      </c>
      <c r="DF25" s="84">
        <v>0</v>
      </c>
      <c r="DG25" s="84">
        <v>89</v>
      </c>
      <c r="DH25" s="84">
        <v>61</v>
      </c>
      <c r="DI25" s="84">
        <v>13800</v>
      </c>
      <c r="DJ25" s="84">
        <v>1375</v>
      </c>
    </row>
    <row r="26" spans="1:114" ht="12.75">
      <c r="A26" s="83" t="s">
        <v>138</v>
      </c>
      <c r="B26" s="84">
        <v>1</v>
      </c>
      <c r="C26" s="85">
        <v>9</v>
      </c>
      <c r="D26" s="85">
        <v>9</v>
      </c>
      <c r="E26" s="85">
        <v>0</v>
      </c>
      <c r="F26" s="85">
        <v>15.5</v>
      </c>
      <c r="G26" s="85">
        <v>13.5</v>
      </c>
      <c r="H26" s="85">
        <f t="shared" si="3"/>
        <v>2</v>
      </c>
      <c r="I26" s="86">
        <v>0</v>
      </c>
      <c r="J26" s="85">
        <v>10.27</v>
      </c>
      <c r="K26" s="85">
        <v>34.77</v>
      </c>
      <c r="L26" s="87">
        <v>651606</v>
      </c>
      <c r="M26" s="88">
        <v>651606</v>
      </c>
      <c r="N26" s="88">
        <f t="shared" si="0"/>
        <v>0</v>
      </c>
      <c r="O26" s="88">
        <v>491343</v>
      </c>
      <c r="P26" s="88">
        <f t="shared" si="1"/>
        <v>1142949</v>
      </c>
      <c r="Q26" s="87">
        <v>119998</v>
      </c>
      <c r="R26" s="87">
        <v>138266</v>
      </c>
      <c r="S26" s="87" t="s">
        <v>126</v>
      </c>
      <c r="T26" s="87">
        <v>583406</v>
      </c>
      <c r="U26" s="87">
        <v>392010</v>
      </c>
      <c r="V26" s="87">
        <v>191396</v>
      </c>
      <c r="W26" s="87" t="s">
        <v>126</v>
      </c>
      <c r="X26" s="87" t="s">
        <v>126</v>
      </c>
      <c r="Y26" s="87">
        <v>79500</v>
      </c>
      <c r="Z26" s="87" t="s">
        <v>126</v>
      </c>
      <c r="AA26" s="87">
        <v>21566</v>
      </c>
      <c r="AB26" s="87">
        <v>0</v>
      </c>
      <c r="AC26" s="87">
        <f t="shared" si="2"/>
        <v>822738</v>
      </c>
      <c r="AD26" s="87">
        <v>6191</v>
      </c>
      <c r="AE26" s="87">
        <v>62087</v>
      </c>
      <c r="AF26" s="87">
        <v>144510</v>
      </c>
      <c r="AG26" s="87">
        <v>37690</v>
      </c>
      <c r="AH26" s="87">
        <v>95237</v>
      </c>
      <c r="AI26" s="87">
        <v>2431400</v>
      </c>
      <c r="AJ26" s="87">
        <v>215225</v>
      </c>
      <c r="AK26" s="87">
        <v>2646625</v>
      </c>
      <c r="AL26" s="89">
        <v>7898</v>
      </c>
      <c r="AM26" s="89">
        <v>5844</v>
      </c>
      <c r="AN26" s="89">
        <v>7200</v>
      </c>
      <c r="AO26" s="89">
        <v>5844</v>
      </c>
      <c r="AP26" s="89">
        <v>6694</v>
      </c>
      <c r="AQ26" s="89">
        <v>506</v>
      </c>
      <c r="AR26" s="89">
        <v>18</v>
      </c>
      <c r="AS26" s="89">
        <v>680</v>
      </c>
      <c r="AT26" s="87" t="s">
        <v>126</v>
      </c>
      <c r="AU26" s="89">
        <v>713</v>
      </c>
      <c r="AV26" s="89">
        <v>3053</v>
      </c>
      <c r="AW26" s="87" t="s">
        <v>126</v>
      </c>
      <c r="AX26" s="89">
        <v>38</v>
      </c>
      <c r="AY26" s="89">
        <v>38</v>
      </c>
      <c r="AZ26" s="89">
        <v>34</v>
      </c>
      <c r="BA26" s="87" t="s">
        <v>126</v>
      </c>
      <c r="BB26" s="89">
        <v>29931</v>
      </c>
      <c r="BC26" s="87" t="s">
        <v>126</v>
      </c>
      <c r="BD26" s="89">
        <v>1500</v>
      </c>
      <c r="BE26" s="89">
        <v>110</v>
      </c>
      <c r="BF26" s="89">
        <v>0</v>
      </c>
      <c r="BG26" s="89">
        <v>141</v>
      </c>
      <c r="BH26" s="87" t="s">
        <v>126</v>
      </c>
      <c r="BI26" s="89">
        <v>139</v>
      </c>
      <c r="BJ26" s="87" t="s">
        <v>126</v>
      </c>
      <c r="BK26" s="89">
        <v>1</v>
      </c>
      <c r="BL26" s="87" t="s">
        <v>126</v>
      </c>
      <c r="BM26" s="89">
        <v>0</v>
      </c>
      <c r="BN26" s="84">
        <v>336418</v>
      </c>
      <c r="BO26" s="84">
        <v>280622</v>
      </c>
      <c r="BP26" s="84">
        <v>320731</v>
      </c>
      <c r="BQ26" s="84">
        <v>280622</v>
      </c>
      <c r="BR26" s="84">
        <v>10176</v>
      </c>
      <c r="BS26" s="84">
        <v>5511</v>
      </c>
      <c r="BT26" s="87" t="s">
        <v>126</v>
      </c>
      <c r="BU26" s="84">
        <v>109615</v>
      </c>
      <c r="BV26" s="87" t="s">
        <v>126</v>
      </c>
      <c r="BW26" s="84">
        <v>1994</v>
      </c>
      <c r="BX26" s="84">
        <v>1994</v>
      </c>
      <c r="BY26" s="84">
        <v>1818</v>
      </c>
      <c r="BZ26" s="87" t="s">
        <v>126</v>
      </c>
      <c r="CA26" s="84">
        <v>321</v>
      </c>
      <c r="CB26" s="84">
        <v>1283199</v>
      </c>
      <c r="CC26" s="87" t="s">
        <v>126</v>
      </c>
      <c r="CD26" s="84">
        <v>2500</v>
      </c>
      <c r="CE26" s="84">
        <v>9465</v>
      </c>
      <c r="CF26" s="84">
        <v>1268</v>
      </c>
      <c r="CG26" s="84">
        <v>1333</v>
      </c>
      <c r="CH26" s="87" t="s">
        <v>126</v>
      </c>
      <c r="CI26" s="84">
        <v>1301</v>
      </c>
      <c r="CJ26" s="87" t="s">
        <v>126</v>
      </c>
      <c r="CK26" s="84">
        <v>177</v>
      </c>
      <c r="CL26" s="87" t="s">
        <v>126</v>
      </c>
      <c r="CM26" s="84">
        <v>10</v>
      </c>
      <c r="CN26" s="84">
        <v>103072</v>
      </c>
      <c r="CO26" s="84">
        <v>29144</v>
      </c>
      <c r="CP26" s="84">
        <v>0</v>
      </c>
      <c r="CQ26" s="84">
        <v>16544</v>
      </c>
      <c r="CR26" s="84">
        <v>1839</v>
      </c>
      <c r="CS26" s="84">
        <v>3542</v>
      </c>
      <c r="CT26" s="84">
        <v>5381</v>
      </c>
      <c r="CU26" s="84">
        <v>3171</v>
      </c>
      <c r="CV26" s="84">
        <v>143</v>
      </c>
      <c r="CW26" s="84">
        <v>1824</v>
      </c>
      <c r="CX26" s="84">
        <v>2321</v>
      </c>
      <c r="CY26" s="84">
        <v>4145</v>
      </c>
      <c r="CZ26" s="84">
        <v>2118</v>
      </c>
      <c r="DA26" s="84">
        <v>197</v>
      </c>
      <c r="DB26" s="84">
        <v>122</v>
      </c>
      <c r="DC26" s="84">
        <v>156</v>
      </c>
      <c r="DD26" s="84">
        <v>2650</v>
      </c>
      <c r="DE26" s="84">
        <v>105</v>
      </c>
      <c r="DF26" s="84">
        <v>2650</v>
      </c>
      <c r="DG26" s="84">
        <v>87.5</v>
      </c>
      <c r="DH26" s="84">
        <v>65</v>
      </c>
      <c r="DI26" s="84">
        <v>5670</v>
      </c>
      <c r="DJ26" s="84">
        <v>370</v>
      </c>
    </row>
    <row r="27" spans="1:114" ht="13.5" thickBot="1">
      <c r="A27" s="90" t="s">
        <v>139</v>
      </c>
      <c r="B27" s="84">
        <f>SUM(B5:B26)</f>
        <v>10</v>
      </c>
      <c r="C27" s="85">
        <f>SUM(D27,E27)</f>
        <v>415.427</v>
      </c>
      <c r="D27" s="85">
        <f aca="true" t="shared" si="4" ref="D27:J27">SUM(D5:D26)</f>
        <v>369.927</v>
      </c>
      <c r="E27" s="85">
        <f t="shared" si="4"/>
        <v>45.5</v>
      </c>
      <c r="F27" s="85">
        <f t="shared" si="4"/>
        <v>711.88</v>
      </c>
      <c r="G27" s="85">
        <f t="shared" si="4"/>
        <v>521.32</v>
      </c>
      <c r="H27" s="85">
        <f>SUM(H5:H26)</f>
        <v>190.56</v>
      </c>
      <c r="I27" s="85">
        <f t="shared" si="4"/>
        <v>1.5</v>
      </c>
      <c r="J27" s="85">
        <f t="shared" si="4"/>
        <v>559.4139999999999</v>
      </c>
      <c r="K27" s="85">
        <f>SUM(C27,F27,J27)</f>
        <v>1686.721</v>
      </c>
      <c r="L27" s="87">
        <f>SUM(L5:L26)</f>
        <v>27896470.490000002</v>
      </c>
      <c r="M27" s="87">
        <f>SUM(M5:M26)</f>
        <v>24543254.38</v>
      </c>
      <c r="N27" s="88">
        <f t="shared" si="0"/>
        <v>3353216.110000003</v>
      </c>
      <c r="O27" s="87">
        <f>SUM(O5:O26)</f>
        <v>26155510.84</v>
      </c>
      <c r="P27" s="88">
        <f t="shared" si="1"/>
        <v>54051981.33</v>
      </c>
      <c r="Q27" s="87">
        <f>SUM(Q5:Q26)</f>
        <v>7179558.8100000005</v>
      </c>
      <c r="R27" s="87">
        <f>SUM(R5:R26)</f>
        <v>9176472.469999999</v>
      </c>
      <c r="S27" s="87">
        <f>SUM(S5:S26)</f>
        <v>7279989.01</v>
      </c>
      <c r="T27" s="104">
        <f>SUM(T5:T26)</f>
        <v>15099862.82</v>
      </c>
      <c r="U27" s="87">
        <f aca="true" t="shared" si="5" ref="U27:AB27">SUM(U5:U26)</f>
        <v>11314185.08</v>
      </c>
      <c r="V27" s="87">
        <f t="shared" si="5"/>
        <v>3244654.79</v>
      </c>
      <c r="W27" s="87">
        <f t="shared" si="5"/>
        <v>1236716.78</v>
      </c>
      <c r="X27" s="87">
        <f t="shared" si="5"/>
        <v>439081.41000000003</v>
      </c>
      <c r="Y27" s="87">
        <f t="shared" si="5"/>
        <v>3756715.0500000003</v>
      </c>
      <c r="Z27" s="87">
        <f t="shared" si="5"/>
        <v>2518126.16</v>
      </c>
      <c r="AA27" s="87">
        <f t="shared" si="5"/>
        <v>662402.29</v>
      </c>
      <c r="AB27" s="87">
        <f t="shared" si="5"/>
        <v>71517</v>
      </c>
      <c r="AC27" s="87">
        <f aca="true" t="shared" si="6" ref="AC27:AL27">SUM(AC5:AC26)</f>
        <v>30442767.82</v>
      </c>
      <c r="AD27" s="87">
        <f t="shared" si="6"/>
        <v>756067.41</v>
      </c>
      <c r="AE27" s="87">
        <f t="shared" si="6"/>
        <v>2399352.83</v>
      </c>
      <c r="AF27" s="87">
        <f t="shared" si="6"/>
        <v>4033508.1799999997</v>
      </c>
      <c r="AG27" s="87">
        <f t="shared" si="6"/>
        <v>1320904.95</v>
      </c>
      <c r="AH27" s="87">
        <f t="shared" si="6"/>
        <v>7098414.08</v>
      </c>
      <c r="AI27" s="87">
        <f t="shared" si="6"/>
        <v>108315399.46000001</v>
      </c>
      <c r="AJ27" s="87">
        <f t="shared" si="6"/>
        <v>3749136.36</v>
      </c>
      <c r="AK27" s="87">
        <f t="shared" si="6"/>
        <v>112064535.82</v>
      </c>
      <c r="AL27" s="89">
        <f t="shared" si="6"/>
        <v>435037</v>
      </c>
      <c r="AM27" s="89">
        <f aca="true" t="shared" si="7" ref="AM27:CT27">SUM(AM5:AM26)</f>
        <v>285134</v>
      </c>
      <c r="AN27" s="89">
        <f t="shared" si="7"/>
        <v>352556</v>
      </c>
      <c r="AO27" s="89">
        <f t="shared" si="7"/>
        <v>209483</v>
      </c>
      <c r="AP27" s="89">
        <f t="shared" si="7"/>
        <v>285167</v>
      </c>
      <c r="AQ27" s="89">
        <f t="shared" si="7"/>
        <v>49099</v>
      </c>
      <c r="AR27" s="89">
        <f t="shared" si="7"/>
        <v>60616</v>
      </c>
      <c r="AS27" s="89">
        <f t="shared" si="7"/>
        <v>13258</v>
      </c>
      <c r="AT27" s="89">
        <f t="shared" si="7"/>
        <v>9432</v>
      </c>
      <c r="AU27" s="89">
        <f t="shared" si="7"/>
        <v>129754</v>
      </c>
      <c r="AV27" s="89">
        <f t="shared" si="7"/>
        <v>222734</v>
      </c>
      <c r="AW27" s="89" t="s">
        <v>126</v>
      </c>
      <c r="AX27" s="89">
        <f t="shared" si="7"/>
        <v>1417</v>
      </c>
      <c r="AY27" s="89">
        <f t="shared" si="7"/>
        <v>1292</v>
      </c>
      <c r="AZ27" s="89">
        <f t="shared" si="7"/>
        <v>626</v>
      </c>
      <c r="BA27" s="89">
        <f t="shared" si="7"/>
        <v>241</v>
      </c>
      <c r="BB27" s="89">
        <f t="shared" si="7"/>
        <v>578031</v>
      </c>
      <c r="BC27" s="87" t="s">
        <v>126</v>
      </c>
      <c r="BD27" s="89">
        <f t="shared" si="7"/>
        <v>2804.2799999999997</v>
      </c>
      <c r="BE27" s="89">
        <f t="shared" si="7"/>
        <v>5122</v>
      </c>
      <c r="BF27" s="89">
        <f t="shared" si="7"/>
        <v>4102</v>
      </c>
      <c r="BG27" s="89">
        <f t="shared" si="7"/>
        <v>20728</v>
      </c>
      <c r="BH27" s="87" t="s">
        <v>126</v>
      </c>
      <c r="BI27" s="89">
        <f t="shared" si="7"/>
        <v>9001</v>
      </c>
      <c r="BJ27" s="87" t="s">
        <v>126</v>
      </c>
      <c r="BK27" s="89">
        <f t="shared" si="7"/>
        <v>4117</v>
      </c>
      <c r="BL27" s="87" t="s">
        <v>126</v>
      </c>
      <c r="BM27" s="89">
        <f t="shared" si="7"/>
        <v>4981</v>
      </c>
      <c r="BN27" s="97">
        <f t="shared" si="7"/>
        <v>16633055</v>
      </c>
      <c r="BO27" s="89">
        <f t="shared" si="7"/>
        <v>9265246</v>
      </c>
      <c r="BP27" s="89">
        <f t="shared" si="7"/>
        <v>13286186</v>
      </c>
      <c r="BQ27" s="89">
        <f t="shared" si="7"/>
        <v>7873538</v>
      </c>
      <c r="BR27" s="89">
        <f t="shared" si="7"/>
        <v>2481714</v>
      </c>
      <c r="BS27" s="89">
        <f t="shared" si="7"/>
        <v>389182</v>
      </c>
      <c r="BT27" s="89">
        <f t="shared" si="7"/>
        <v>160399</v>
      </c>
      <c r="BU27" s="89">
        <f t="shared" si="7"/>
        <v>6697444</v>
      </c>
      <c r="BV27" s="87" t="s">
        <v>126</v>
      </c>
      <c r="BW27" s="89">
        <f t="shared" si="7"/>
        <v>74329</v>
      </c>
      <c r="BX27" s="89">
        <f t="shared" si="7"/>
        <v>70284</v>
      </c>
      <c r="BY27" s="89">
        <f t="shared" si="7"/>
        <v>45830</v>
      </c>
      <c r="BZ27" s="89">
        <f t="shared" si="7"/>
        <v>19197</v>
      </c>
      <c r="CA27" s="89">
        <f t="shared" si="7"/>
        <v>102042</v>
      </c>
      <c r="CB27" s="89">
        <f t="shared" si="7"/>
        <v>30665243</v>
      </c>
      <c r="CC27" s="87" t="s">
        <v>126</v>
      </c>
      <c r="CD27" s="89">
        <f t="shared" si="7"/>
        <v>45630.39</v>
      </c>
      <c r="CE27" s="89">
        <f t="shared" si="7"/>
        <v>656936</v>
      </c>
      <c r="CF27" s="89">
        <f t="shared" si="7"/>
        <v>562996</v>
      </c>
      <c r="CG27" s="89">
        <f t="shared" si="7"/>
        <v>326440</v>
      </c>
      <c r="CH27" s="87" t="s">
        <v>126</v>
      </c>
      <c r="CI27" s="89">
        <f t="shared" si="7"/>
        <v>105422</v>
      </c>
      <c r="CJ27" s="87" t="s">
        <v>126</v>
      </c>
      <c r="CK27" s="89">
        <f t="shared" si="7"/>
        <v>43093</v>
      </c>
      <c r="CL27" s="87" t="s">
        <v>126</v>
      </c>
      <c r="CM27" s="89">
        <f t="shared" si="7"/>
        <v>1686171</v>
      </c>
      <c r="CN27" s="89">
        <f t="shared" si="7"/>
        <v>4147411</v>
      </c>
      <c r="CO27" s="89">
        <f t="shared" si="7"/>
        <v>5285157.98</v>
      </c>
      <c r="CP27" s="89">
        <f t="shared" si="7"/>
        <v>49594</v>
      </c>
      <c r="CQ27" s="89">
        <f t="shared" si="7"/>
        <v>837865</v>
      </c>
      <c r="CR27" s="89">
        <f t="shared" si="7"/>
        <v>80428</v>
      </c>
      <c r="CS27" s="89">
        <f t="shared" si="7"/>
        <v>91207</v>
      </c>
      <c r="CT27" s="89">
        <f t="shared" si="7"/>
        <v>171026</v>
      </c>
      <c r="CU27" s="89">
        <f aca="true" t="shared" si="8" ref="CU27:DF27">SUM(CU5:CU26)</f>
        <v>106678</v>
      </c>
      <c r="CV27" s="89">
        <f t="shared" si="8"/>
        <v>5229</v>
      </c>
      <c r="CW27" s="89">
        <f t="shared" si="8"/>
        <v>55283</v>
      </c>
      <c r="CX27" s="89">
        <f t="shared" si="8"/>
        <v>121250</v>
      </c>
      <c r="CY27" s="89">
        <f t="shared" si="8"/>
        <v>176403</v>
      </c>
      <c r="CZ27" s="89">
        <f t="shared" si="8"/>
        <v>94347</v>
      </c>
      <c r="DA27" s="89">
        <f t="shared" si="8"/>
        <v>11674</v>
      </c>
      <c r="DB27" s="89">
        <f t="shared" si="8"/>
        <v>8488</v>
      </c>
      <c r="DC27" s="89">
        <f t="shared" si="8"/>
        <v>5829.5</v>
      </c>
      <c r="DD27" s="89">
        <f t="shared" si="8"/>
        <v>168473</v>
      </c>
      <c r="DE27" s="89">
        <f t="shared" si="8"/>
        <v>69447</v>
      </c>
      <c r="DF27" s="89">
        <f t="shared" si="8"/>
        <v>49521</v>
      </c>
      <c r="DG27" s="89" t="s">
        <v>88</v>
      </c>
      <c r="DH27" s="89" t="s">
        <v>89</v>
      </c>
      <c r="DI27" s="89" t="s">
        <v>90</v>
      </c>
      <c r="DJ27" s="89" t="s">
        <v>91</v>
      </c>
    </row>
    <row r="28" spans="11:38" ht="12.75">
      <c r="K28" s="86"/>
      <c r="L28" s="86"/>
      <c r="AJ28" s="88"/>
      <c r="AL28" s="88"/>
    </row>
    <row r="29" spans="21:30" ht="12.75">
      <c r="U29" s="88"/>
      <c r="AD29" s="88"/>
    </row>
  </sheetData>
  <mergeCells count="32">
    <mergeCell ref="CQ1:CW1"/>
    <mergeCell ref="CQ2:CW2"/>
    <mergeCell ref="CX2:DD2"/>
    <mergeCell ref="DE2:DJ2"/>
    <mergeCell ref="CC1:CI1"/>
    <mergeCell ref="CJ1:CM1"/>
    <mergeCell ref="CJ2:CM2"/>
    <mergeCell ref="CN2:CP2"/>
    <mergeCell ref="CN1:CP1"/>
    <mergeCell ref="CC2:CI2"/>
    <mergeCell ref="C2:H2"/>
    <mergeCell ref="J2:K2"/>
    <mergeCell ref="L1:P1"/>
    <mergeCell ref="Q1:W1"/>
    <mergeCell ref="X1:AD1"/>
    <mergeCell ref="L2:P2"/>
    <mergeCell ref="Q2:W2"/>
    <mergeCell ref="X2:AD2"/>
    <mergeCell ref="AE1:AK1"/>
    <mergeCell ref="AL2:AR2"/>
    <mergeCell ref="AL1:AR1"/>
    <mergeCell ref="AS1:AY1"/>
    <mergeCell ref="AE2:AK2"/>
    <mergeCell ref="AS2:AY2"/>
    <mergeCell ref="BU1:CB1"/>
    <mergeCell ref="BU2:CB2"/>
    <mergeCell ref="AZ1:BF1"/>
    <mergeCell ref="BG1:BM1"/>
    <mergeCell ref="BN1:BT1"/>
    <mergeCell ref="BN2:BT2"/>
    <mergeCell ref="AZ2:BF2"/>
    <mergeCell ref="BG2:BM2"/>
  </mergeCells>
  <printOptions horizontalCentered="1"/>
  <pageMargins left="0.5" right="0.5" top="1.02" bottom="0.82" header="0.5" footer="0.5"/>
  <pageSetup fitToWidth="0" horizontalDpi="600" verticalDpi="600" orientation="landscape" r:id="rId2"/>
  <headerFooter alignWithMargins="0">
    <oddHeader>&amp;C&amp;"Helvetica,Bold"&amp;14CSU Annual Library Statistics 1999-2000</oddHeader>
    <oddFooter>&amp;C&amp;"Helvetica,Regular"Page &amp;P of &amp;N</oddFooter>
  </headerFooter>
  <colBreaks count="15" manualBreakCount="15">
    <brk id="9" max="26" man="1"/>
    <brk id="16" max="26" man="1"/>
    <brk id="23" max="26" man="1"/>
    <brk id="30" max="26" man="1"/>
    <brk id="37" max="26" man="1"/>
    <brk id="44" max="26" man="1"/>
    <brk id="51" max="26" man="1"/>
    <brk id="58" max="26" man="1"/>
    <brk id="65" max="26" man="1"/>
    <brk id="72" max="26" man="1"/>
    <brk id="80" max="26" man="1"/>
    <brk id="87" max="26" man="1"/>
    <brk id="94" max="26" man="1"/>
    <brk id="101" max="26" man="1"/>
    <brk id="108" max="26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G179"/>
  <sheetViews>
    <sheetView zoomScale="120" zoomScaleNormal="120" workbookViewId="0" topLeftCell="A1">
      <selection activeCell="H1" sqref="H1"/>
    </sheetView>
  </sheetViews>
  <sheetFormatPr defaultColWidth="9.140625" defaultRowHeight="12.75"/>
  <cols>
    <col min="1" max="4" width="11.421875" style="2" customWidth="1"/>
    <col min="5" max="5" width="15.8515625" style="2" customWidth="1"/>
    <col min="6" max="16384" width="11.421875" style="2" customWidth="1"/>
  </cols>
  <sheetData>
    <row r="1" spans="1:3" ht="18">
      <c r="A1" s="11" t="s">
        <v>140</v>
      </c>
      <c r="B1" s="12"/>
      <c r="C1" s="12"/>
    </row>
    <row r="2" spans="1:3" ht="18">
      <c r="A2" s="12" t="s">
        <v>141</v>
      </c>
      <c r="B2" s="12"/>
      <c r="C2" s="12"/>
    </row>
    <row r="3" spans="1:3" ht="18">
      <c r="A3" s="13" t="s">
        <v>142</v>
      </c>
      <c r="B3" s="12"/>
      <c r="C3" s="12" t="s">
        <v>143</v>
      </c>
    </row>
    <row r="5" spans="1:5" ht="12.75">
      <c r="A5" s="14" t="s">
        <v>144</v>
      </c>
      <c r="B5" s="15"/>
      <c r="C5" s="16" t="s">
        <v>339</v>
      </c>
      <c r="D5" s="16"/>
      <c r="E5" s="17"/>
    </row>
    <row r="7" spans="1:5" ht="12.75">
      <c r="A7" s="18" t="s">
        <v>145</v>
      </c>
      <c r="C7" s="15" t="s">
        <v>354</v>
      </c>
      <c r="D7" s="16"/>
      <c r="E7" s="17"/>
    </row>
    <row r="9" spans="1:5" ht="12.75">
      <c r="A9" s="18" t="s">
        <v>147</v>
      </c>
      <c r="C9" s="15" t="s">
        <v>355</v>
      </c>
      <c r="D9" s="16"/>
      <c r="E9" s="17"/>
    </row>
    <row r="11" spans="1:3" ht="12.75">
      <c r="A11" s="18" t="s">
        <v>149</v>
      </c>
      <c r="B11" s="15" t="s">
        <v>356</v>
      </c>
      <c r="C11" s="17"/>
    </row>
    <row r="13" spans="1:3" ht="12.75">
      <c r="A13" s="18" t="s">
        <v>151</v>
      </c>
      <c r="B13" s="15" t="s">
        <v>357</v>
      </c>
      <c r="C13" s="17"/>
    </row>
    <row r="15" spans="1:4" ht="15">
      <c r="A15" s="18" t="s">
        <v>153</v>
      </c>
      <c r="C15" s="34" t="s">
        <v>358</v>
      </c>
      <c r="D15" s="17"/>
    </row>
    <row r="19" ht="12.75">
      <c r="A19" s="18" t="s">
        <v>155</v>
      </c>
    </row>
    <row r="20" ht="12.75">
      <c r="A20" s="18" t="s">
        <v>156</v>
      </c>
    </row>
    <row r="21" ht="12.75">
      <c r="A21" s="18" t="s">
        <v>157</v>
      </c>
    </row>
    <row r="22" ht="12.75">
      <c r="A22" s="18"/>
    </row>
    <row r="24" ht="12.75">
      <c r="A24" s="18" t="s">
        <v>158</v>
      </c>
    </row>
    <row r="25" ht="12.75">
      <c r="A25" s="18"/>
    </row>
    <row r="26" spans="1:6" ht="12.75">
      <c r="A26" s="19" t="s">
        <v>159</v>
      </c>
      <c r="C26" s="7" t="s">
        <v>160</v>
      </c>
      <c r="F26" s="7" t="s">
        <v>161</v>
      </c>
    </row>
    <row r="28" spans="1:6" ht="12.75">
      <c r="A28" s="20">
        <v>1</v>
      </c>
      <c r="B28" s="2" t="s">
        <v>162</v>
      </c>
      <c r="F28" s="2">
        <v>0</v>
      </c>
    </row>
    <row r="29" ht="12.75">
      <c r="A29" s="20"/>
    </row>
    <row r="31" ht="12.75">
      <c r="A31" s="14" t="s">
        <v>163</v>
      </c>
    </row>
    <row r="33" spans="1:6" ht="12.75">
      <c r="A33" s="7" t="s">
        <v>159</v>
      </c>
      <c r="C33" s="7" t="s">
        <v>164</v>
      </c>
      <c r="F33" s="7" t="s">
        <v>165</v>
      </c>
    </row>
    <row r="34" spans="1:4" ht="12.75">
      <c r="A34" s="7"/>
      <c r="D34" s="7"/>
    </row>
    <row r="35" spans="1:6" ht="12.75">
      <c r="A35" s="20">
        <v>2</v>
      </c>
      <c r="B35" s="2" t="s">
        <v>166</v>
      </c>
      <c r="F35" s="2">
        <v>21.5</v>
      </c>
    </row>
    <row r="36" spans="1:6" ht="12.75">
      <c r="A36" s="19" t="s">
        <v>72</v>
      </c>
      <c r="B36" s="2" t="s">
        <v>218</v>
      </c>
      <c r="F36" s="2">
        <v>18.5</v>
      </c>
    </row>
    <row r="37" spans="1:6" ht="12.75">
      <c r="A37" s="19" t="s">
        <v>73</v>
      </c>
      <c r="B37" s="2" t="s">
        <v>219</v>
      </c>
      <c r="F37" s="2">
        <v>3</v>
      </c>
    </row>
    <row r="39" spans="1:6" ht="12.75">
      <c r="A39" s="20">
        <v>3</v>
      </c>
      <c r="B39" s="2" t="s">
        <v>224</v>
      </c>
      <c r="F39" s="2">
        <v>28.5</v>
      </c>
    </row>
    <row r="40" spans="1:6" ht="12.75">
      <c r="A40" s="19" t="s">
        <v>75</v>
      </c>
      <c r="B40" s="2" t="s">
        <v>229</v>
      </c>
      <c r="F40" s="2">
        <v>22</v>
      </c>
    </row>
    <row r="41" spans="1:6" ht="12.75">
      <c r="A41" s="20">
        <v>4</v>
      </c>
      <c r="B41" s="2" t="s">
        <v>167</v>
      </c>
      <c r="F41" s="2">
        <v>1.5</v>
      </c>
    </row>
    <row r="42" spans="1:6" ht="12.75">
      <c r="A42" s="20">
        <v>5</v>
      </c>
      <c r="B42" s="2" t="s">
        <v>230</v>
      </c>
      <c r="F42" s="2">
        <v>35.5</v>
      </c>
    </row>
    <row r="43" spans="1:6" ht="12.75">
      <c r="A43" s="20">
        <v>6</v>
      </c>
      <c r="B43" s="18" t="s">
        <v>335</v>
      </c>
      <c r="F43" s="2">
        <f>F35+F39+F41+F42</f>
        <v>87</v>
      </c>
    </row>
    <row r="44" ht="12.75">
      <c r="F44" s="2">
        <f>F35+F39+F42</f>
        <v>85.5</v>
      </c>
    </row>
    <row r="46" ht="12.75">
      <c r="A46" s="18" t="s">
        <v>168</v>
      </c>
    </row>
    <row r="48" spans="1:6" ht="12.75">
      <c r="A48" s="7" t="s">
        <v>159</v>
      </c>
      <c r="C48" s="7" t="s">
        <v>169</v>
      </c>
      <c r="F48" s="7" t="s">
        <v>170</v>
      </c>
    </row>
    <row r="49" spans="1:4" ht="12.75">
      <c r="A49" s="7"/>
      <c r="D49" s="7"/>
    </row>
    <row r="50" ht="12.75">
      <c r="B50" s="18" t="s">
        <v>171</v>
      </c>
    </row>
    <row r="51" spans="1:7" ht="12.75">
      <c r="A51" s="20">
        <v>7</v>
      </c>
      <c r="B51" s="2" t="s">
        <v>231</v>
      </c>
      <c r="F51" s="8">
        <v>1506433</v>
      </c>
      <c r="G51" s="7"/>
    </row>
    <row r="52" spans="1:7" ht="12.75">
      <c r="A52" s="19" t="s">
        <v>79</v>
      </c>
      <c r="B52" s="2" t="s">
        <v>239</v>
      </c>
      <c r="F52" s="8">
        <v>1220461</v>
      </c>
      <c r="G52" s="7"/>
    </row>
    <row r="53" spans="1:6" ht="12.75">
      <c r="A53" s="20">
        <v>8</v>
      </c>
      <c r="B53" s="2" t="s">
        <v>241</v>
      </c>
      <c r="F53" s="8">
        <v>1082633</v>
      </c>
    </row>
    <row r="54" spans="1:6" ht="12.75">
      <c r="A54" s="20">
        <v>9</v>
      </c>
      <c r="B54" s="2" t="s">
        <v>242</v>
      </c>
      <c r="F54" s="8">
        <v>469952</v>
      </c>
    </row>
    <row r="56" ht="12.75">
      <c r="B56" s="18" t="s">
        <v>212</v>
      </c>
    </row>
    <row r="57" spans="1:6" ht="12.75">
      <c r="A57" s="20">
        <v>10</v>
      </c>
      <c r="B57" s="2" t="s">
        <v>245</v>
      </c>
      <c r="F57" s="8">
        <v>641361</v>
      </c>
    </row>
    <row r="58" spans="1:6" ht="12.75">
      <c r="A58" s="7" t="s">
        <v>85</v>
      </c>
      <c r="B58" s="2" t="s">
        <v>246</v>
      </c>
      <c r="F58" s="8">
        <v>612166</v>
      </c>
    </row>
    <row r="59" spans="1:6" ht="12.75">
      <c r="A59" s="20">
        <v>11</v>
      </c>
      <c r="B59" s="2" t="s">
        <v>172</v>
      </c>
      <c r="F59" s="8">
        <v>466183</v>
      </c>
    </row>
    <row r="60" spans="1:6" ht="12.75">
      <c r="A60" s="7" t="s">
        <v>288</v>
      </c>
      <c r="B60" s="2" t="s">
        <v>1</v>
      </c>
      <c r="F60" s="8">
        <v>357513</v>
      </c>
    </row>
    <row r="61" spans="1:6" ht="12.75">
      <c r="A61" s="7" t="s">
        <v>289</v>
      </c>
      <c r="B61" s="2" t="s">
        <v>2</v>
      </c>
      <c r="F61" s="8">
        <v>108670</v>
      </c>
    </row>
    <row r="62" spans="1:6" ht="12.75">
      <c r="A62" s="20">
        <v>12</v>
      </c>
      <c r="B62" s="2" t="s">
        <v>3</v>
      </c>
      <c r="F62" s="8">
        <v>28048</v>
      </c>
    </row>
    <row r="63" spans="1:6" ht="12.75">
      <c r="A63" s="20">
        <v>13</v>
      </c>
      <c r="B63" s="2" t="s">
        <v>4</v>
      </c>
      <c r="F63" s="8">
        <v>15983</v>
      </c>
    </row>
    <row r="64" spans="1:6" ht="12.75">
      <c r="A64" s="20">
        <v>14</v>
      </c>
      <c r="B64" s="2" t="s">
        <v>5</v>
      </c>
      <c r="F64" s="8">
        <v>240516</v>
      </c>
    </row>
    <row r="65" spans="1:6" ht="12.75">
      <c r="A65" s="19" t="s">
        <v>293</v>
      </c>
      <c r="B65" s="2" t="s">
        <v>6</v>
      </c>
      <c r="F65" s="8">
        <v>92877</v>
      </c>
    </row>
    <row r="66" spans="1:7" ht="12.75">
      <c r="A66" s="20">
        <v>15</v>
      </c>
      <c r="B66" s="2" t="s">
        <v>173</v>
      </c>
      <c r="F66" s="8">
        <v>3076</v>
      </c>
      <c r="G66" s="7"/>
    </row>
    <row r="67" spans="1:6" ht="12.75">
      <c r="A67" s="20">
        <v>16</v>
      </c>
      <c r="B67" s="2" t="s">
        <v>8</v>
      </c>
      <c r="F67" s="8">
        <v>0</v>
      </c>
    </row>
    <row r="69" spans="1:6" ht="12.75">
      <c r="A69" s="20">
        <v>17</v>
      </c>
      <c r="B69" s="2" t="s">
        <v>9</v>
      </c>
      <c r="F69" s="8">
        <v>100030</v>
      </c>
    </row>
    <row r="70" spans="1:6" ht="12.75">
      <c r="A70" s="20">
        <v>18</v>
      </c>
      <c r="B70" s="2" t="s">
        <v>10</v>
      </c>
      <c r="F70" s="8">
        <v>19915</v>
      </c>
    </row>
    <row r="71" spans="1:6" ht="12.75">
      <c r="A71" s="20">
        <v>19</v>
      </c>
      <c r="B71" s="2" t="s">
        <v>11</v>
      </c>
      <c r="F71" s="8">
        <v>109514</v>
      </c>
    </row>
    <row r="72" spans="1:6" ht="12.75">
      <c r="A72" s="20">
        <v>20</v>
      </c>
      <c r="B72" s="2" t="s">
        <v>174</v>
      </c>
      <c r="F72" s="8">
        <v>52000</v>
      </c>
    </row>
    <row r="73" spans="1:6" ht="12.75">
      <c r="A73" s="20">
        <v>21</v>
      </c>
      <c r="B73" s="2" t="s">
        <v>13</v>
      </c>
      <c r="F73" s="8">
        <v>163608</v>
      </c>
    </row>
    <row r="74" spans="1:6" ht="12.75">
      <c r="A74" s="20">
        <v>22</v>
      </c>
      <c r="B74" s="18" t="s">
        <v>345</v>
      </c>
      <c r="F74" s="2">
        <f>SUM(F51,F53,F54,F57,F59,F62:F64,F66,F67,F69:F73)</f>
        <v>4899252</v>
      </c>
    </row>
    <row r="75" spans="1:6" ht="12.75">
      <c r="A75" s="20">
        <v>23</v>
      </c>
      <c r="B75" s="2" t="s">
        <v>14</v>
      </c>
      <c r="F75" s="8">
        <v>417365</v>
      </c>
    </row>
    <row r="76" spans="1:6" ht="12.75">
      <c r="A76" s="7" t="s">
        <v>304</v>
      </c>
      <c r="B76" s="2" t="s">
        <v>175</v>
      </c>
      <c r="F76" s="2">
        <f>F74+F75</f>
        <v>5316617</v>
      </c>
    </row>
    <row r="77" ht="12.75">
      <c r="A77" s="7"/>
    </row>
    <row r="78" ht="12.75">
      <c r="A78" s="7"/>
    </row>
    <row r="79" ht="12.75">
      <c r="A79" s="14" t="s">
        <v>176</v>
      </c>
    </row>
    <row r="81" spans="1:6" ht="12.75">
      <c r="A81" s="7" t="s">
        <v>177</v>
      </c>
      <c r="C81" s="23" t="s">
        <v>169</v>
      </c>
      <c r="E81" s="7" t="s">
        <v>213</v>
      </c>
      <c r="F81" s="7" t="s">
        <v>178</v>
      </c>
    </row>
    <row r="83" ht="12.75">
      <c r="B83" s="2" t="s">
        <v>179</v>
      </c>
    </row>
    <row r="84" ht="12.75">
      <c r="B84" s="2" t="s">
        <v>180</v>
      </c>
    </row>
    <row r="85" ht="12.75">
      <c r="B85" s="2" t="s">
        <v>181</v>
      </c>
    </row>
    <row r="86" ht="12.75">
      <c r="B86" s="2" t="s">
        <v>182</v>
      </c>
    </row>
    <row r="87" spans="1:6" ht="12.75">
      <c r="A87" s="20">
        <v>24</v>
      </c>
      <c r="B87" s="2" t="s">
        <v>183</v>
      </c>
      <c r="E87" s="2">
        <v>28050</v>
      </c>
      <c r="F87" s="2">
        <v>1103789</v>
      </c>
    </row>
    <row r="88" spans="1:6" ht="12.75">
      <c r="A88" s="20">
        <v>25</v>
      </c>
      <c r="B88" s="2" t="s">
        <v>184</v>
      </c>
      <c r="E88" s="2">
        <v>17461</v>
      </c>
      <c r="F88" s="2">
        <v>602417</v>
      </c>
    </row>
    <row r="89" spans="1:6" ht="12.75">
      <c r="A89" s="7" t="s">
        <v>307</v>
      </c>
      <c r="B89" s="2" t="s">
        <v>15</v>
      </c>
      <c r="E89" s="2">
        <v>17990</v>
      </c>
      <c r="F89" s="2">
        <v>889446</v>
      </c>
    </row>
    <row r="90" spans="1:6" ht="12.75">
      <c r="A90" s="7" t="s">
        <v>309</v>
      </c>
      <c r="B90" s="2" t="s">
        <v>17</v>
      </c>
      <c r="E90" s="2">
        <v>17196</v>
      </c>
      <c r="F90" s="7" t="s">
        <v>185</v>
      </c>
    </row>
    <row r="91" spans="1:6" ht="12.75">
      <c r="A91" s="7" t="s">
        <v>92</v>
      </c>
      <c r="B91" s="2" t="s">
        <v>18</v>
      </c>
      <c r="E91" s="2">
        <v>794</v>
      </c>
      <c r="F91" s="7" t="s">
        <v>185</v>
      </c>
    </row>
    <row r="92" spans="1:6" ht="12.75">
      <c r="A92" s="7" t="s">
        <v>93</v>
      </c>
      <c r="B92" s="2" t="s">
        <v>19</v>
      </c>
      <c r="E92" s="2">
        <v>9569</v>
      </c>
      <c r="F92" s="2">
        <v>184147</v>
      </c>
    </row>
    <row r="93" spans="1:6" ht="12.75">
      <c r="A93" s="7" t="s">
        <v>94</v>
      </c>
      <c r="B93" s="2" t="s">
        <v>20</v>
      </c>
      <c r="E93" s="2">
        <v>491</v>
      </c>
      <c r="F93" s="2">
        <v>30177</v>
      </c>
    </row>
    <row r="94" spans="1:6" ht="12.75">
      <c r="A94" s="7" t="s">
        <v>95</v>
      </c>
      <c r="B94" s="2" t="s">
        <v>21</v>
      </c>
      <c r="E94" s="2">
        <v>0</v>
      </c>
      <c r="F94" s="2">
        <v>19</v>
      </c>
    </row>
    <row r="95" spans="1:6" ht="12.75">
      <c r="A95" s="7" t="s">
        <v>96</v>
      </c>
      <c r="B95" s="2" t="s">
        <v>22</v>
      </c>
      <c r="E95" s="2">
        <v>64123</v>
      </c>
      <c r="F95" s="7" t="s">
        <v>185</v>
      </c>
    </row>
    <row r="96" spans="1:6" ht="12.75">
      <c r="A96" s="19" t="s">
        <v>308</v>
      </c>
      <c r="B96" s="2" t="s">
        <v>42</v>
      </c>
      <c r="E96" s="2">
        <v>17461</v>
      </c>
      <c r="F96" s="2">
        <v>602417</v>
      </c>
    </row>
    <row r="97" ht="12.75">
      <c r="E97" s="2" t="s">
        <v>283</v>
      </c>
    </row>
    <row r="98" ht="12.75">
      <c r="B98" s="2" t="s">
        <v>186</v>
      </c>
    </row>
    <row r="99" ht="12.75">
      <c r="B99" s="2" t="s">
        <v>187</v>
      </c>
    </row>
    <row r="100" spans="1:6" ht="12.75">
      <c r="A100" s="20">
        <v>26</v>
      </c>
      <c r="B100" s="2" t="s">
        <v>188</v>
      </c>
      <c r="E100" s="2">
        <v>43286</v>
      </c>
      <c r="F100" s="2">
        <v>815527</v>
      </c>
    </row>
    <row r="101" spans="1:6" ht="12.75">
      <c r="A101" s="20">
        <v>27</v>
      </c>
      <c r="B101" s="2" t="s">
        <v>184</v>
      </c>
      <c r="E101" s="2">
        <v>10821</v>
      </c>
      <c r="F101" s="2">
        <v>203881</v>
      </c>
    </row>
    <row r="103" ht="12.75">
      <c r="B103" s="2" t="s">
        <v>189</v>
      </c>
    </row>
    <row r="104" ht="12.75">
      <c r="B104" s="2" t="s">
        <v>190</v>
      </c>
    </row>
    <row r="105" spans="1:6" ht="12.75">
      <c r="A105" s="20">
        <v>28</v>
      </c>
      <c r="B105" s="2" t="s">
        <v>346</v>
      </c>
      <c r="E105" s="2">
        <v>33</v>
      </c>
      <c r="F105" s="2">
        <v>2438</v>
      </c>
    </row>
    <row r="106" spans="1:6" ht="12.75">
      <c r="A106" s="20">
        <v>29</v>
      </c>
      <c r="B106" s="2" t="s">
        <v>191</v>
      </c>
      <c r="E106" s="2">
        <v>116</v>
      </c>
      <c r="F106" s="2">
        <v>10658</v>
      </c>
    </row>
    <row r="107" spans="1:6" ht="12.75">
      <c r="A107" s="19" t="s">
        <v>101</v>
      </c>
      <c r="B107" s="2" t="s">
        <v>192</v>
      </c>
      <c r="E107" s="2">
        <v>33</v>
      </c>
      <c r="F107" s="2">
        <v>2113</v>
      </c>
    </row>
    <row r="108" spans="1:6" ht="12.75">
      <c r="A108" s="7" t="s">
        <v>102</v>
      </c>
      <c r="B108" s="2" t="s">
        <v>193</v>
      </c>
      <c r="E108" s="2">
        <v>0</v>
      </c>
      <c r="F108" s="2">
        <v>325</v>
      </c>
    </row>
    <row r="109" spans="1:6" ht="12.75">
      <c r="A109" s="7" t="s">
        <v>113</v>
      </c>
      <c r="B109" s="2" t="s">
        <v>45</v>
      </c>
      <c r="E109" s="7" t="s">
        <v>185</v>
      </c>
      <c r="F109" s="2">
        <v>8779</v>
      </c>
    </row>
    <row r="110" ht="12.75">
      <c r="A110" s="7"/>
    </row>
    <row r="111" ht="12.75">
      <c r="B111" s="2" t="s">
        <v>194</v>
      </c>
    </row>
    <row r="112" spans="1:6" ht="12.75">
      <c r="A112" s="20">
        <v>30</v>
      </c>
      <c r="B112" s="2" t="s">
        <v>188</v>
      </c>
      <c r="E112" s="2">
        <v>27588</v>
      </c>
      <c r="F112" s="2">
        <v>1017007</v>
      </c>
    </row>
    <row r="113" spans="1:6" ht="12.75">
      <c r="A113" s="20">
        <v>31</v>
      </c>
      <c r="B113" s="2" t="s">
        <v>184</v>
      </c>
      <c r="E113" s="2">
        <v>0</v>
      </c>
      <c r="F113" s="2">
        <v>355</v>
      </c>
    </row>
    <row r="115" spans="1:6" ht="12.75">
      <c r="A115" s="20">
        <v>32</v>
      </c>
      <c r="B115" s="2" t="s">
        <v>31</v>
      </c>
      <c r="E115" s="2">
        <v>0</v>
      </c>
      <c r="F115" s="2">
        <v>0</v>
      </c>
    </row>
    <row r="116" spans="1:6" ht="12.75">
      <c r="A116" s="20">
        <v>33</v>
      </c>
      <c r="B116" s="2" t="s">
        <v>195</v>
      </c>
      <c r="E116" s="2">
        <v>0</v>
      </c>
      <c r="F116" s="2">
        <v>223</v>
      </c>
    </row>
    <row r="117" spans="1:6" ht="12.75">
      <c r="A117" s="20">
        <v>34</v>
      </c>
      <c r="B117" s="2" t="s">
        <v>197</v>
      </c>
      <c r="E117" s="2">
        <v>0</v>
      </c>
      <c r="F117" s="2">
        <v>21710</v>
      </c>
    </row>
    <row r="118" ht="12.75">
      <c r="A118" s="20"/>
    </row>
    <row r="119" ht="12.75">
      <c r="B119" s="2" t="s">
        <v>198</v>
      </c>
    </row>
    <row r="120" spans="1:6" ht="12.75">
      <c r="A120" s="20">
        <v>35</v>
      </c>
      <c r="B120" s="2" t="s">
        <v>188</v>
      </c>
      <c r="E120" s="2">
        <v>0</v>
      </c>
      <c r="F120" s="2">
        <v>794</v>
      </c>
    </row>
    <row r="121" spans="1:6" ht="12.75">
      <c r="A121" s="20">
        <v>36</v>
      </c>
      <c r="B121" s="2" t="s">
        <v>184</v>
      </c>
      <c r="E121" s="2">
        <v>0</v>
      </c>
      <c r="F121" s="2">
        <v>0</v>
      </c>
    </row>
    <row r="123" ht="12.75">
      <c r="B123" s="2" t="s">
        <v>442</v>
      </c>
    </row>
    <row r="124" spans="1:6" ht="12.75">
      <c r="A124" s="20">
        <v>37</v>
      </c>
      <c r="B124" s="2" t="s">
        <v>188</v>
      </c>
      <c r="E124" s="2">
        <v>260</v>
      </c>
      <c r="F124" s="2">
        <v>3610</v>
      </c>
    </row>
    <row r="125" spans="1:6" ht="12.75">
      <c r="A125" s="20">
        <v>38</v>
      </c>
      <c r="B125" s="2" t="s">
        <v>184</v>
      </c>
      <c r="E125" s="2">
        <v>170</v>
      </c>
      <c r="F125" s="2">
        <v>215</v>
      </c>
    </row>
    <row r="126" ht="12.75">
      <c r="A126" s="20"/>
    </row>
    <row r="127" spans="1:2" ht="12.75">
      <c r="A127" s="20"/>
      <c r="B127" s="2" t="s">
        <v>443</v>
      </c>
    </row>
    <row r="128" spans="1:6" ht="12.75">
      <c r="A128" s="20">
        <v>39</v>
      </c>
      <c r="B128" s="2" t="s">
        <v>188</v>
      </c>
      <c r="E128" s="2">
        <v>415</v>
      </c>
      <c r="F128" s="2">
        <v>415</v>
      </c>
    </row>
    <row r="129" spans="1:6" ht="12.75">
      <c r="A129" s="20">
        <v>40</v>
      </c>
      <c r="B129" s="2" t="s">
        <v>184</v>
      </c>
      <c r="E129" s="2">
        <v>375</v>
      </c>
      <c r="F129" s="2">
        <v>375</v>
      </c>
    </row>
    <row r="131" spans="1:6" ht="12.75">
      <c r="A131" s="20">
        <v>41</v>
      </c>
      <c r="B131" s="2" t="s">
        <v>40</v>
      </c>
      <c r="E131" s="2">
        <v>0</v>
      </c>
      <c r="F131" s="2">
        <v>0</v>
      </c>
    </row>
    <row r="134" ht="12.75">
      <c r="A134" s="18" t="s">
        <v>444</v>
      </c>
    </row>
    <row r="135" ht="12.75">
      <c r="A135" s="18"/>
    </row>
    <row r="136" spans="1:6" ht="12.75">
      <c r="A136" s="18"/>
      <c r="F136" s="7" t="s">
        <v>161</v>
      </c>
    </row>
    <row r="138" ht="12.75">
      <c r="B138" s="2" t="s">
        <v>445</v>
      </c>
    </row>
    <row r="139" spans="1:6" ht="12.75">
      <c r="A139" s="20">
        <v>42</v>
      </c>
      <c r="B139" s="2" t="s">
        <v>50</v>
      </c>
      <c r="F139" s="2">
        <v>180312</v>
      </c>
    </row>
    <row r="140" spans="1:6" ht="12.75">
      <c r="A140" s="19" t="s">
        <v>115</v>
      </c>
      <c r="B140" s="2" t="s">
        <v>51</v>
      </c>
      <c r="F140" s="2">
        <v>196289</v>
      </c>
    </row>
    <row r="141" spans="1:6" ht="12.75">
      <c r="A141" s="19" t="s">
        <v>116</v>
      </c>
      <c r="B141" s="2" t="s">
        <v>52</v>
      </c>
      <c r="F141" s="2">
        <v>588</v>
      </c>
    </row>
    <row r="142" spans="1:6" ht="12.75">
      <c r="A142" s="20">
        <v>43</v>
      </c>
      <c r="B142" s="2" t="s">
        <v>446</v>
      </c>
      <c r="F142" s="2">
        <v>39570</v>
      </c>
    </row>
    <row r="144" ht="12.75">
      <c r="B144" s="2" t="s">
        <v>204</v>
      </c>
    </row>
    <row r="145" ht="12.75">
      <c r="B145" s="2" t="s">
        <v>205</v>
      </c>
    </row>
    <row r="146" spans="1:6" ht="12.75">
      <c r="A146" s="20">
        <v>44</v>
      </c>
      <c r="B146" s="2" t="s">
        <v>206</v>
      </c>
      <c r="F146" s="2">
        <v>4604</v>
      </c>
    </row>
    <row r="147" spans="1:6" ht="12.75">
      <c r="A147" s="20">
        <v>45</v>
      </c>
      <c r="B147" s="2" t="s">
        <v>207</v>
      </c>
      <c r="F147" s="2">
        <v>5122</v>
      </c>
    </row>
    <row r="148" spans="1:6" ht="12.75">
      <c r="A148" s="20">
        <v>46</v>
      </c>
      <c r="B148" s="18" t="s">
        <v>139</v>
      </c>
      <c r="F148" s="2">
        <v>9126</v>
      </c>
    </row>
    <row r="149" spans="1:6" ht="12.75">
      <c r="A149" s="7" t="s">
        <v>121</v>
      </c>
      <c r="B149" s="2" t="s">
        <v>208</v>
      </c>
      <c r="F149" s="2">
        <v>4200</v>
      </c>
    </row>
    <row r="150" spans="1:6" ht="12.75">
      <c r="A150" s="7" t="s">
        <v>321</v>
      </c>
      <c r="B150" s="2" t="s">
        <v>209</v>
      </c>
      <c r="F150" s="2">
        <v>440</v>
      </c>
    </row>
    <row r="152" ht="12.75">
      <c r="B152" s="2" t="s">
        <v>210</v>
      </c>
    </row>
    <row r="153" ht="12.75">
      <c r="B153" s="2" t="s">
        <v>211</v>
      </c>
    </row>
    <row r="154" spans="1:6" ht="12.75">
      <c r="A154" s="20">
        <v>47</v>
      </c>
      <c r="B154" s="2" t="s">
        <v>206</v>
      </c>
      <c r="F154" s="2">
        <v>2669</v>
      </c>
    </row>
    <row r="155" spans="1:6" ht="12.75">
      <c r="A155" s="20">
        <v>48</v>
      </c>
      <c r="B155" s="2" t="s">
        <v>207</v>
      </c>
      <c r="F155" s="2">
        <v>7058</v>
      </c>
    </row>
    <row r="156" spans="1:6" ht="12.75">
      <c r="A156" s="20">
        <v>49</v>
      </c>
      <c r="B156" s="18" t="s">
        <v>139</v>
      </c>
      <c r="F156" s="2">
        <v>9727</v>
      </c>
    </row>
    <row r="157" spans="1:6" ht="12.75">
      <c r="A157" s="7" t="s">
        <v>325</v>
      </c>
      <c r="B157" s="2" t="s">
        <v>449</v>
      </c>
      <c r="F157" s="2">
        <v>5844</v>
      </c>
    </row>
    <row r="158" spans="1:6" ht="12.75">
      <c r="A158" s="7" t="s">
        <v>326</v>
      </c>
      <c r="B158" s="2" t="s">
        <v>450</v>
      </c>
      <c r="F158" s="2">
        <v>763</v>
      </c>
    </row>
    <row r="160" ht="12.75">
      <c r="B160" s="2" t="s">
        <v>451</v>
      </c>
    </row>
    <row r="161" spans="1:6" ht="12.75">
      <c r="A161" s="20">
        <v>50</v>
      </c>
      <c r="B161" s="2" t="s">
        <v>452</v>
      </c>
      <c r="F161" s="2">
        <v>533</v>
      </c>
    </row>
    <row r="162" spans="1:6" ht="12.75">
      <c r="A162" s="19" t="s">
        <v>328</v>
      </c>
      <c r="B162" s="2" t="s">
        <v>453</v>
      </c>
      <c r="F162" s="2">
        <v>44</v>
      </c>
    </row>
    <row r="163" spans="1:6" ht="12.75">
      <c r="A163" s="20">
        <v>51</v>
      </c>
      <c r="B163" s="2" t="s">
        <v>454</v>
      </c>
      <c r="F163" s="2">
        <v>12589</v>
      </c>
    </row>
    <row r="164" spans="1:6" ht="12.75">
      <c r="A164" s="7" t="s">
        <v>330</v>
      </c>
      <c r="B164" s="2" t="s">
        <v>220</v>
      </c>
      <c r="F164" s="2">
        <v>29</v>
      </c>
    </row>
    <row r="165" ht="12.75">
      <c r="B165" s="2" t="s">
        <v>221</v>
      </c>
    </row>
    <row r="166" spans="1:6" ht="12.75">
      <c r="A166" s="7" t="s">
        <v>331</v>
      </c>
      <c r="B166" s="2" t="s">
        <v>220</v>
      </c>
      <c r="F166" s="2">
        <v>12560</v>
      </c>
    </row>
    <row r="167" ht="12.75">
      <c r="B167" s="2" t="s">
        <v>222</v>
      </c>
    </row>
    <row r="169" ht="12.75">
      <c r="A169" s="18" t="s">
        <v>223</v>
      </c>
    </row>
    <row r="171" spans="1:6" ht="12.75">
      <c r="A171" s="7" t="s">
        <v>177</v>
      </c>
      <c r="C171" s="7" t="s">
        <v>169</v>
      </c>
      <c r="F171" s="7" t="s">
        <v>161</v>
      </c>
    </row>
    <row r="173" spans="1:6" ht="12.75">
      <c r="A173" s="20">
        <v>52</v>
      </c>
      <c r="B173" s="2" t="s">
        <v>278</v>
      </c>
      <c r="F173" s="2">
        <v>81</v>
      </c>
    </row>
    <row r="174" spans="1:6" ht="12.75">
      <c r="A174" s="19" t="s">
        <v>122</v>
      </c>
      <c r="B174" s="2" t="s">
        <v>225</v>
      </c>
      <c r="F174" s="2">
        <v>164</v>
      </c>
    </row>
    <row r="175" ht="12.75">
      <c r="B175" s="2" t="s">
        <v>226</v>
      </c>
    </row>
    <row r="176" spans="1:6" ht="12.75">
      <c r="A176" s="20">
        <v>53</v>
      </c>
      <c r="B176" s="2" t="s">
        <v>67</v>
      </c>
      <c r="F176" s="2">
        <v>49349</v>
      </c>
    </row>
    <row r="177" spans="1:6" ht="12.75">
      <c r="A177" s="20">
        <v>54</v>
      </c>
      <c r="B177" s="2" t="s">
        <v>68</v>
      </c>
      <c r="F177" s="2">
        <v>2263</v>
      </c>
    </row>
    <row r="179" ht="12.75">
      <c r="B179" s="27"/>
    </row>
  </sheetData>
  <hyperlinks>
    <hyperlink ref="C15" r:id="rId1" display="jtsuyuk@calstatela.edu"/>
  </hyperlinks>
  <printOptions gridLines="1" headings="1"/>
  <pageMargins left="0.75" right="0.75" top="1" bottom="1" header="0.5" footer="0.5"/>
  <pageSetup orientation="portrait"/>
  <headerFooter alignWithMargins="0">
    <oddFooter>&amp;C&amp;F&amp;RPage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H179"/>
  <sheetViews>
    <sheetView zoomScale="120" zoomScaleNormal="120" workbookViewId="0" topLeftCell="A1">
      <selection activeCell="H1" sqref="H1"/>
    </sheetView>
  </sheetViews>
  <sheetFormatPr defaultColWidth="9.140625" defaultRowHeight="12.75"/>
  <cols>
    <col min="1" max="16384" width="11.421875" style="2" customWidth="1"/>
  </cols>
  <sheetData>
    <row r="1" spans="1:3" ht="18">
      <c r="A1" s="11" t="s">
        <v>140</v>
      </c>
      <c r="B1" s="12"/>
      <c r="C1" s="12"/>
    </row>
    <row r="2" spans="1:3" ht="18">
      <c r="A2" s="12" t="s">
        <v>141</v>
      </c>
      <c r="B2" s="12"/>
      <c r="C2" s="12"/>
    </row>
    <row r="3" spans="1:3" ht="18">
      <c r="A3" s="13" t="s">
        <v>142</v>
      </c>
      <c r="B3" s="12"/>
      <c r="C3" s="12" t="s">
        <v>143</v>
      </c>
    </row>
    <row r="5" spans="1:5" ht="12.75">
      <c r="A5" s="14" t="s">
        <v>144</v>
      </c>
      <c r="B5" s="15" t="s">
        <v>359</v>
      </c>
      <c r="C5" s="16"/>
      <c r="D5" s="16"/>
      <c r="E5" s="17"/>
    </row>
    <row r="7" spans="1:5" ht="12.75">
      <c r="A7" s="18" t="s">
        <v>145</v>
      </c>
      <c r="C7" s="15" t="s">
        <v>360</v>
      </c>
      <c r="D7" s="16"/>
      <c r="E7" s="17"/>
    </row>
    <row r="9" spans="1:5" ht="12.75">
      <c r="A9" s="18" t="s">
        <v>147</v>
      </c>
      <c r="C9" s="15" t="s">
        <v>361</v>
      </c>
      <c r="D9" s="16"/>
      <c r="E9" s="17"/>
    </row>
    <row r="11" spans="1:3" ht="12.75">
      <c r="A11" s="18" t="s">
        <v>149</v>
      </c>
      <c r="B11" s="15" t="s">
        <v>362</v>
      </c>
      <c r="C11" s="17"/>
    </row>
    <row r="13" spans="1:3" ht="12.75">
      <c r="A13" s="18" t="s">
        <v>151</v>
      </c>
      <c r="B13" s="15" t="s">
        <v>363</v>
      </c>
      <c r="C13" s="17"/>
    </row>
    <row r="15" spans="1:4" ht="12.75">
      <c r="A15" s="18" t="s">
        <v>153</v>
      </c>
      <c r="C15" s="15" t="s">
        <v>364</v>
      </c>
      <c r="D15" s="17"/>
    </row>
    <row r="19" ht="12.75">
      <c r="A19" s="18" t="s">
        <v>155</v>
      </c>
    </row>
    <row r="20" ht="12.75">
      <c r="A20" s="18" t="s">
        <v>156</v>
      </c>
    </row>
    <row r="21" ht="12.75">
      <c r="A21" s="18" t="s">
        <v>157</v>
      </c>
    </row>
    <row r="22" ht="12.75">
      <c r="A22" s="18"/>
    </row>
    <row r="24" ht="12.75">
      <c r="A24" s="18" t="s">
        <v>158</v>
      </c>
    </row>
    <row r="25" ht="12.75">
      <c r="A25" s="18"/>
    </row>
    <row r="26" spans="1:6" ht="12.75">
      <c r="A26" s="19" t="s">
        <v>159</v>
      </c>
      <c r="C26" s="7" t="s">
        <v>160</v>
      </c>
      <c r="F26" s="7" t="s">
        <v>161</v>
      </c>
    </row>
    <row r="28" spans="1:6" ht="12.75">
      <c r="A28" s="20">
        <v>1</v>
      </c>
      <c r="B28" s="2" t="s">
        <v>162</v>
      </c>
      <c r="F28" s="2">
        <v>1</v>
      </c>
    </row>
    <row r="29" ht="12.75">
      <c r="A29" s="20"/>
    </row>
    <row r="31" ht="12.75">
      <c r="A31" s="14" t="s">
        <v>163</v>
      </c>
    </row>
    <row r="33" spans="1:6" ht="12.75">
      <c r="A33" s="7" t="s">
        <v>159</v>
      </c>
      <c r="C33" s="7" t="s">
        <v>164</v>
      </c>
      <c r="F33" s="7" t="s">
        <v>165</v>
      </c>
    </row>
    <row r="34" spans="1:4" ht="12.75">
      <c r="A34" s="7"/>
      <c r="D34" s="7"/>
    </row>
    <row r="35" spans="1:6" ht="12.75">
      <c r="A35" s="20">
        <v>2</v>
      </c>
      <c r="B35" s="2" t="s">
        <v>166</v>
      </c>
      <c r="F35" s="2">
        <v>2</v>
      </c>
    </row>
    <row r="36" spans="1:6" ht="12.75">
      <c r="A36" s="19" t="s">
        <v>72</v>
      </c>
      <c r="B36" s="2" t="s">
        <v>218</v>
      </c>
      <c r="F36" s="2">
        <v>2</v>
      </c>
    </row>
    <row r="37" spans="1:2" ht="12.75">
      <c r="A37" s="19" t="s">
        <v>73</v>
      </c>
      <c r="B37" s="2" t="s">
        <v>219</v>
      </c>
    </row>
    <row r="39" spans="1:6" ht="12.75">
      <c r="A39" s="20">
        <v>3</v>
      </c>
      <c r="B39" s="2" t="s">
        <v>224</v>
      </c>
      <c r="F39" s="33">
        <v>1</v>
      </c>
    </row>
    <row r="40" spans="1:6" ht="12.75">
      <c r="A40" s="19" t="s">
        <v>75</v>
      </c>
      <c r="B40" s="2" t="s">
        <v>229</v>
      </c>
      <c r="F40" s="47">
        <v>1</v>
      </c>
    </row>
    <row r="41" spans="1:6" ht="12.75">
      <c r="A41" s="20">
        <v>4</v>
      </c>
      <c r="B41" s="2" t="s">
        <v>167</v>
      </c>
      <c r="F41" s="2">
        <v>0</v>
      </c>
    </row>
    <row r="42" spans="1:6" ht="12.75">
      <c r="A42" s="20">
        <v>5</v>
      </c>
      <c r="B42" s="2" t="s">
        <v>230</v>
      </c>
      <c r="F42" s="2">
        <v>1.4</v>
      </c>
    </row>
    <row r="43" spans="1:6" ht="12.75">
      <c r="A43" s="20">
        <v>6</v>
      </c>
      <c r="B43" s="18" t="s">
        <v>335</v>
      </c>
      <c r="F43" s="2">
        <f>F35+F39+F41+F42</f>
        <v>4.4</v>
      </c>
    </row>
    <row r="46" ht="12.75">
      <c r="A46" s="18" t="s">
        <v>168</v>
      </c>
    </row>
    <row r="48" spans="1:6" ht="12.75">
      <c r="A48" s="7" t="s">
        <v>159</v>
      </c>
      <c r="C48" s="7" t="s">
        <v>169</v>
      </c>
      <c r="F48" s="7" t="s">
        <v>170</v>
      </c>
    </row>
    <row r="49" spans="1:4" ht="12.75">
      <c r="A49" s="7"/>
      <c r="D49" s="7"/>
    </row>
    <row r="50" ht="12.75">
      <c r="B50" s="18" t="s">
        <v>171</v>
      </c>
    </row>
    <row r="51" spans="1:7" ht="12.75">
      <c r="A51" s="20">
        <v>7</v>
      </c>
      <c r="B51" s="2" t="s">
        <v>231</v>
      </c>
      <c r="F51" s="8">
        <v>159858</v>
      </c>
      <c r="G51" s="7"/>
    </row>
    <row r="52" spans="1:7" ht="12.75">
      <c r="A52" s="19" t="s">
        <v>79</v>
      </c>
      <c r="B52" s="2" t="s">
        <v>239</v>
      </c>
      <c r="F52" s="8">
        <v>122493</v>
      </c>
      <c r="G52" s="7"/>
    </row>
    <row r="53" spans="1:6" ht="12.75">
      <c r="A53" s="20">
        <v>8</v>
      </c>
      <c r="B53" s="2" t="s">
        <v>241</v>
      </c>
      <c r="F53" s="8">
        <v>0</v>
      </c>
    </row>
    <row r="54" spans="1:6" ht="12.75">
      <c r="A54" s="20">
        <v>9</v>
      </c>
      <c r="B54" s="2" t="s">
        <v>242</v>
      </c>
      <c r="F54" s="39">
        <v>10980.52</v>
      </c>
    </row>
    <row r="56" ht="12.75">
      <c r="B56" s="18" t="s">
        <v>212</v>
      </c>
    </row>
    <row r="57" spans="1:6" ht="12.75">
      <c r="A57" s="20">
        <v>10</v>
      </c>
      <c r="B57" s="2" t="s">
        <v>245</v>
      </c>
      <c r="F57" s="39">
        <v>57695.55</v>
      </c>
    </row>
    <row r="58" spans="1:6" ht="12.75">
      <c r="A58" s="7" t="s">
        <v>85</v>
      </c>
      <c r="B58" s="2" t="s">
        <v>246</v>
      </c>
      <c r="F58" s="39">
        <v>57695.55</v>
      </c>
    </row>
    <row r="59" spans="1:6" ht="12.75">
      <c r="A59" s="20">
        <v>11</v>
      </c>
      <c r="B59" s="2" t="s">
        <v>172</v>
      </c>
      <c r="F59" s="39">
        <v>46577.05</v>
      </c>
    </row>
    <row r="60" spans="1:6" ht="12.75">
      <c r="A60" s="7" t="s">
        <v>288</v>
      </c>
      <c r="B60" s="2" t="s">
        <v>1</v>
      </c>
      <c r="F60" s="39">
        <v>46577.05</v>
      </c>
    </row>
    <row r="61" spans="1:6" ht="12.75">
      <c r="A61" s="7" t="s">
        <v>289</v>
      </c>
      <c r="B61" s="2" t="s">
        <v>2</v>
      </c>
      <c r="F61" s="8">
        <v>6276</v>
      </c>
    </row>
    <row r="62" spans="1:6" ht="12.75">
      <c r="A62" s="20">
        <v>12</v>
      </c>
      <c r="B62" s="2" t="s">
        <v>3</v>
      </c>
      <c r="F62" s="2">
        <v>0</v>
      </c>
    </row>
    <row r="63" spans="1:6" ht="12.75">
      <c r="A63" s="20">
        <v>13</v>
      </c>
      <c r="B63" s="2" t="s">
        <v>4</v>
      </c>
      <c r="F63" s="2">
        <v>4128.66</v>
      </c>
    </row>
    <row r="64" spans="1:6" ht="12.75">
      <c r="A64" s="20">
        <v>14</v>
      </c>
      <c r="B64" s="2" t="s">
        <v>5</v>
      </c>
      <c r="F64" s="39">
        <v>15980.16</v>
      </c>
    </row>
    <row r="65" spans="1:6" ht="12.75">
      <c r="A65" s="19" t="s">
        <v>293</v>
      </c>
      <c r="B65" s="2" t="s">
        <v>6</v>
      </c>
      <c r="F65" s="39">
        <v>6639.16</v>
      </c>
    </row>
    <row r="66" spans="1:7" ht="12.75">
      <c r="A66" s="20">
        <v>15</v>
      </c>
      <c r="B66" s="2" t="s">
        <v>173</v>
      </c>
      <c r="F66" s="8">
        <v>2500</v>
      </c>
      <c r="G66" s="7"/>
    </row>
    <row r="67" spans="1:2" ht="12.75">
      <c r="A67" s="20">
        <v>16</v>
      </c>
      <c r="B67" s="2" t="s">
        <v>8</v>
      </c>
    </row>
    <row r="69" spans="1:6" ht="12.75">
      <c r="A69" s="20">
        <v>17</v>
      </c>
      <c r="B69" s="2" t="s">
        <v>9</v>
      </c>
      <c r="F69" s="39">
        <v>7725.26</v>
      </c>
    </row>
    <row r="70" spans="1:6" ht="12.75">
      <c r="A70" s="20">
        <v>18</v>
      </c>
      <c r="B70" s="2" t="s">
        <v>10</v>
      </c>
      <c r="F70" s="39">
        <v>34255.04</v>
      </c>
    </row>
    <row r="71" spans="1:6" ht="12.75">
      <c r="A71" s="20">
        <v>19</v>
      </c>
      <c r="B71" s="2" t="s">
        <v>11</v>
      </c>
      <c r="F71" s="2">
        <v>4604.33</v>
      </c>
    </row>
    <row r="72" spans="1:6" ht="12.75">
      <c r="A72" s="20">
        <v>20</v>
      </c>
      <c r="B72" s="2" t="s">
        <v>174</v>
      </c>
      <c r="F72" s="2">
        <v>850</v>
      </c>
    </row>
    <row r="73" spans="1:6" ht="12.75">
      <c r="A73" s="20">
        <v>21</v>
      </c>
      <c r="B73" s="2" t="s">
        <v>13</v>
      </c>
      <c r="F73" s="39">
        <v>3525.43</v>
      </c>
    </row>
    <row r="74" spans="1:6" ht="12.75">
      <c r="A74" s="20">
        <v>22</v>
      </c>
      <c r="B74" s="18" t="s">
        <v>345</v>
      </c>
      <c r="F74" s="2">
        <f>SUM(F51,F53,F54,F57,F59,F62:F64,F66,F67,F69:F73)</f>
        <v>348679.99999999994</v>
      </c>
    </row>
    <row r="75" spans="1:2" ht="12.75">
      <c r="A75" s="20">
        <v>23</v>
      </c>
      <c r="B75" s="2" t="s">
        <v>14</v>
      </c>
    </row>
    <row r="76" spans="1:6" ht="12.75">
      <c r="A76" s="7" t="s">
        <v>304</v>
      </c>
      <c r="B76" s="2" t="s">
        <v>175</v>
      </c>
      <c r="F76" s="2">
        <f>F74+F75</f>
        <v>348679.99999999994</v>
      </c>
    </row>
    <row r="77" ht="12.75">
      <c r="A77" s="7"/>
    </row>
    <row r="78" ht="12.75">
      <c r="A78" s="7"/>
    </row>
    <row r="79" ht="12.75">
      <c r="A79" s="14" t="s">
        <v>176</v>
      </c>
    </row>
    <row r="81" spans="1:6" ht="12.75">
      <c r="A81" s="7" t="s">
        <v>177</v>
      </c>
      <c r="C81" s="23" t="s">
        <v>169</v>
      </c>
      <c r="E81" s="7" t="s">
        <v>213</v>
      </c>
      <c r="F81" s="7" t="s">
        <v>178</v>
      </c>
    </row>
    <row r="83" ht="12.75">
      <c r="B83" s="2" t="s">
        <v>179</v>
      </c>
    </row>
    <row r="84" ht="12.75">
      <c r="B84" s="2" t="s">
        <v>180</v>
      </c>
    </row>
    <row r="85" ht="12.75">
      <c r="B85" s="2" t="s">
        <v>181</v>
      </c>
    </row>
    <row r="86" ht="12.75">
      <c r="B86" s="2" t="s">
        <v>182</v>
      </c>
    </row>
    <row r="87" spans="1:8" ht="12.75">
      <c r="A87" s="20">
        <v>24</v>
      </c>
      <c r="B87" s="2" t="s">
        <v>183</v>
      </c>
      <c r="E87" s="8">
        <v>1947</v>
      </c>
      <c r="F87" s="2">
        <v>29308</v>
      </c>
      <c r="H87" s="91">
        <f>F89+F92</f>
        <v>31716</v>
      </c>
    </row>
    <row r="88" spans="1:6" ht="12.75">
      <c r="A88" s="20">
        <v>25</v>
      </c>
      <c r="B88" s="2" t="s">
        <v>184</v>
      </c>
      <c r="E88" s="2">
        <v>1947</v>
      </c>
      <c r="F88" s="2">
        <v>24562</v>
      </c>
    </row>
    <row r="89" spans="1:6" ht="12.75">
      <c r="A89" s="7" t="s">
        <v>307</v>
      </c>
      <c r="B89" s="2" t="s">
        <v>15</v>
      </c>
      <c r="E89" s="2">
        <f>E90+E91</f>
        <v>1495</v>
      </c>
      <c r="F89" s="2">
        <v>28628</v>
      </c>
    </row>
    <row r="90" spans="1:6" ht="12.75">
      <c r="A90" s="7" t="s">
        <v>309</v>
      </c>
      <c r="B90" s="2" t="s">
        <v>17</v>
      </c>
      <c r="E90" s="8">
        <v>1483</v>
      </c>
      <c r="F90" s="7" t="s">
        <v>185</v>
      </c>
    </row>
    <row r="91" spans="1:6" ht="12.75">
      <c r="A91" s="7" t="s">
        <v>92</v>
      </c>
      <c r="B91" s="2" t="s">
        <v>18</v>
      </c>
      <c r="E91" s="2">
        <v>12</v>
      </c>
      <c r="F91" s="7" t="s">
        <v>185</v>
      </c>
    </row>
    <row r="92" spans="1:6" ht="12.75">
      <c r="A92" s="7" t="s">
        <v>93</v>
      </c>
      <c r="B92" s="2" t="s">
        <v>19</v>
      </c>
      <c r="E92" s="2">
        <v>452</v>
      </c>
      <c r="F92" s="2">
        <v>3088</v>
      </c>
    </row>
    <row r="93" spans="1:6" ht="12.75">
      <c r="A93" s="7" t="s">
        <v>94</v>
      </c>
      <c r="B93" s="2" t="s">
        <v>20</v>
      </c>
      <c r="E93" s="2">
        <v>0</v>
      </c>
      <c r="F93" s="2">
        <v>0</v>
      </c>
    </row>
    <row r="94" spans="1:6" ht="12.75">
      <c r="A94" s="7" t="s">
        <v>95</v>
      </c>
      <c r="B94" s="2" t="s">
        <v>21</v>
      </c>
      <c r="E94" s="2">
        <v>0</v>
      </c>
      <c r="F94" s="2">
        <v>0</v>
      </c>
    </row>
    <row r="95" spans="1:6" ht="12.75">
      <c r="A95" s="7" t="s">
        <v>96</v>
      </c>
      <c r="B95" s="2" t="s">
        <v>22</v>
      </c>
      <c r="E95" s="2">
        <v>94</v>
      </c>
      <c r="F95" s="7" t="s">
        <v>185</v>
      </c>
    </row>
    <row r="96" spans="1:6" ht="12.75">
      <c r="A96" s="19" t="s">
        <v>308</v>
      </c>
      <c r="B96" s="2" t="s">
        <v>42</v>
      </c>
      <c r="E96" s="2">
        <v>1483</v>
      </c>
      <c r="F96" s="2">
        <v>24048</v>
      </c>
    </row>
    <row r="98" ht="12.75">
      <c r="B98" s="2" t="s">
        <v>186</v>
      </c>
    </row>
    <row r="99" ht="12.75">
      <c r="B99" s="2" t="s">
        <v>187</v>
      </c>
    </row>
    <row r="100" spans="1:6" ht="12.75">
      <c r="A100" s="20">
        <v>26</v>
      </c>
      <c r="B100" s="2" t="s">
        <v>188</v>
      </c>
      <c r="E100" s="2">
        <v>0</v>
      </c>
      <c r="F100" s="2">
        <v>300</v>
      </c>
    </row>
    <row r="101" spans="1:6" ht="12.75">
      <c r="A101" s="20">
        <v>27</v>
      </c>
      <c r="B101" s="2" t="s">
        <v>184</v>
      </c>
      <c r="E101" s="2">
        <v>0</v>
      </c>
      <c r="F101" s="2">
        <v>15</v>
      </c>
    </row>
    <row r="103" ht="12.75">
      <c r="B103" s="2" t="s">
        <v>189</v>
      </c>
    </row>
    <row r="104" ht="12.75">
      <c r="B104" s="2" t="s">
        <v>190</v>
      </c>
    </row>
    <row r="105" spans="1:6" ht="12.75">
      <c r="A105" s="20">
        <v>28</v>
      </c>
      <c r="B105" s="2" t="s">
        <v>346</v>
      </c>
      <c r="E105" s="2">
        <v>0</v>
      </c>
      <c r="F105" s="2">
        <v>275</v>
      </c>
    </row>
    <row r="106" spans="1:6" ht="12.75">
      <c r="A106" s="20">
        <v>29</v>
      </c>
      <c r="B106" s="2" t="s">
        <v>191</v>
      </c>
      <c r="E106" s="2">
        <v>0</v>
      </c>
      <c r="F106" s="2">
        <v>275</v>
      </c>
    </row>
    <row r="107" spans="1:6" ht="12.75">
      <c r="A107" s="19" t="s">
        <v>101</v>
      </c>
      <c r="B107" s="2" t="s">
        <v>192</v>
      </c>
      <c r="E107" s="2">
        <v>0</v>
      </c>
      <c r="F107" s="2">
        <v>222</v>
      </c>
    </row>
    <row r="108" spans="1:6" ht="12.75">
      <c r="A108" s="7" t="s">
        <v>102</v>
      </c>
      <c r="B108" s="2" t="s">
        <v>193</v>
      </c>
      <c r="E108" s="2">
        <v>0</v>
      </c>
      <c r="F108" s="2">
        <v>28</v>
      </c>
    </row>
    <row r="109" spans="1:5" ht="12.75">
      <c r="A109" s="7" t="s">
        <v>113</v>
      </c>
      <c r="B109" s="2" t="s">
        <v>45</v>
      </c>
      <c r="E109" s="7">
        <v>0</v>
      </c>
    </row>
    <row r="110" ht="12.75">
      <c r="A110" s="7"/>
    </row>
    <row r="111" ht="12.75">
      <c r="B111" s="2" t="s">
        <v>194</v>
      </c>
    </row>
    <row r="112" spans="1:6" ht="12.75">
      <c r="A112" s="20">
        <v>30</v>
      </c>
      <c r="B112" s="2" t="s">
        <v>188</v>
      </c>
      <c r="E112" s="2">
        <v>0</v>
      </c>
      <c r="F112" s="8">
        <v>20680</v>
      </c>
    </row>
    <row r="113" spans="1:6" ht="12.75">
      <c r="A113" s="20">
        <v>31</v>
      </c>
      <c r="B113" s="2" t="s">
        <v>184</v>
      </c>
      <c r="E113" s="2">
        <v>0</v>
      </c>
      <c r="F113" s="8">
        <v>18797</v>
      </c>
    </row>
    <row r="115" spans="1:6" ht="12.75">
      <c r="A115" s="20">
        <v>32</v>
      </c>
      <c r="B115" s="2" t="s">
        <v>31</v>
      </c>
      <c r="E115" s="2">
        <v>9</v>
      </c>
      <c r="F115" s="2">
        <v>380</v>
      </c>
    </row>
    <row r="116" spans="1:6" ht="12.75">
      <c r="A116" s="20">
        <v>33</v>
      </c>
      <c r="B116" s="2" t="s">
        <v>195</v>
      </c>
      <c r="E116" s="2">
        <v>0</v>
      </c>
      <c r="F116" s="2">
        <v>150</v>
      </c>
    </row>
    <row r="117" spans="1:6" ht="12.75">
      <c r="A117" s="20">
        <v>34</v>
      </c>
      <c r="B117" s="2" t="s">
        <v>197</v>
      </c>
      <c r="E117" s="2">
        <v>0</v>
      </c>
      <c r="F117" s="2">
        <v>10</v>
      </c>
    </row>
    <row r="118" ht="12.75">
      <c r="A118" s="20"/>
    </row>
    <row r="119" ht="12.75">
      <c r="B119" s="2" t="s">
        <v>198</v>
      </c>
    </row>
    <row r="120" spans="1:6" ht="12.75">
      <c r="A120" s="20">
        <v>35</v>
      </c>
      <c r="B120" s="2" t="s">
        <v>188</v>
      </c>
      <c r="E120" s="2">
        <v>0</v>
      </c>
      <c r="F120" s="2">
        <v>20</v>
      </c>
    </row>
    <row r="121" spans="1:6" ht="12.75">
      <c r="A121" s="20">
        <v>36</v>
      </c>
      <c r="B121" s="2" t="s">
        <v>184</v>
      </c>
      <c r="E121" s="2">
        <v>0</v>
      </c>
      <c r="F121" s="2">
        <v>20</v>
      </c>
    </row>
    <row r="123" ht="12.75">
      <c r="B123" s="2" t="s">
        <v>442</v>
      </c>
    </row>
    <row r="124" spans="1:6" ht="12.75">
      <c r="A124" s="20">
        <v>37</v>
      </c>
      <c r="B124" s="2" t="s">
        <v>188</v>
      </c>
      <c r="E124" s="2">
        <v>64</v>
      </c>
      <c r="F124" s="2">
        <v>378</v>
      </c>
    </row>
    <row r="125" spans="1:6" ht="12.75">
      <c r="A125" s="20">
        <v>38</v>
      </c>
      <c r="B125" s="2" t="s">
        <v>184</v>
      </c>
      <c r="E125" s="2">
        <v>64</v>
      </c>
      <c r="F125" s="2">
        <v>361</v>
      </c>
    </row>
    <row r="126" ht="12.75">
      <c r="A126" s="20"/>
    </row>
    <row r="127" spans="1:2" ht="12.75">
      <c r="A127" s="20"/>
      <c r="B127" s="2" t="s">
        <v>443</v>
      </c>
    </row>
    <row r="128" spans="1:6" ht="12.75">
      <c r="A128" s="20">
        <v>39</v>
      </c>
      <c r="B128" s="2" t="s">
        <v>188</v>
      </c>
      <c r="E128" s="2">
        <v>0</v>
      </c>
      <c r="F128" s="2">
        <v>26</v>
      </c>
    </row>
    <row r="129" spans="1:6" ht="12.75">
      <c r="A129" s="20">
        <v>40</v>
      </c>
      <c r="B129" s="2" t="s">
        <v>184</v>
      </c>
      <c r="E129" s="2">
        <v>0</v>
      </c>
      <c r="F129" s="2">
        <v>19</v>
      </c>
    </row>
    <row r="131" spans="1:6" ht="12.75">
      <c r="A131" s="20">
        <v>41</v>
      </c>
      <c r="B131" s="2" t="s">
        <v>40</v>
      </c>
      <c r="E131" s="2">
        <v>0</v>
      </c>
      <c r="F131" s="2">
        <v>0</v>
      </c>
    </row>
    <row r="134" ht="12.75">
      <c r="A134" s="18" t="s">
        <v>444</v>
      </c>
    </row>
    <row r="135" ht="12.75">
      <c r="A135" s="18"/>
    </row>
    <row r="136" spans="1:6" ht="12.75">
      <c r="A136" s="18"/>
      <c r="F136" s="7" t="s">
        <v>161</v>
      </c>
    </row>
    <row r="138" ht="12.75">
      <c r="B138" s="2" t="s">
        <v>445</v>
      </c>
    </row>
    <row r="139" spans="1:6" ht="12.75">
      <c r="A139" s="20">
        <v>42</v>
      </c>
      <c r="B139" s="2" t="s">
        <v>50</v>
      </c>
      <c r="F139" s="8">
        <v>5793</v>
      </c>
    </row>
    <row r="140" spans="1:6" ht="12.75">
      <c r="A140" s="19" t="s">
        <v>115</v>
      </c>
      <c r="B140" s="2" t="s">
        <v>51</v>
      </c>
      <c r="F140" s="2">
        <v>6000</v>
      </c>
    </row>
    <row r="141" spans="1:6" ht="12.75">
      <c r="A141" s="19" t="s">
        <v>116</v>
      </c>
      <c r="B141" s="2" t="s">
        <v>52</v>
      </c>
      <c r="F141" s="2" t="s">
        <v>461</v>
      </c>
    </row>
    <row r="142" spans="1:6" ht="12.75">
      <c r="A142" s="20">
        <v>43</v>
      </c>
      <c r="B142" s="2" t="s">
        <v>446</v>
      </c>
      <c r="F142" s="2">
        <v>2600</v>
      </c>
    </row>
    <row r="144" ht="12.75">
      <c r="B144" s="2" t="s">
        <v>204</v>
      </c>
    </row>
    <row r="145" ht="12.75">
      <c r="B145" s="2" t="s">
        <v>205</v>
      </c>
    </row>
    <row r="146" spans="1:6" ht="12.75">
      <c r="A146" s="20">
        <v>44</v>
      </c>
      <c r="B146" s="2" t="s">
        <v>206</v>
      </c>
      <c r="F146" s="2">
        <v>163</v>
      </c>
    </row>
    <row r="147" spans="1:6" ht="12.75">
      <c r="A147" s="20">
        <v>45</v>
      </c>
      <c r="B147" s="2" t="s">
        <v>207</v>
      </c>
      <c r="F147" s="2">
        <v>17</v>
      </c>
    </row>
    <row r="148" spans="1:2" ht="12.75">
      <c r="A148" s="20">
        <v>46</v>
      </c>
      <c r="B148" s="18" t="s">
        <v>139</v>
      </c>
    </row>
    <row r="149" spans="1:6" ht="12.75">
      <c r="A149" s="7" t="s">
        <v>121</v>
      </c>
      <c r="B149" s="2" t="s">
        <v>208</v>
      </c>
      <c r="F149" s="2">
        <v>14</v>
      </c>
    </row>
    <row r="150" spans="1:6" ht="12.75">
      <c r="A150" s="7" t="s">
        <v>321</v>
      </c>
      <c r="B150" s="2" t="s">
        <v>209</v>
      </c>
      <c r="F150" s="2">
        <v>2</v>
      </c>
    </row>
    <row r="152" ht="12.75">
      <c r="B152" s="2" t="s">
        <v>210</v>
      </c>
    </row>
    <row r="153" ht="12.75">
      <c r="B153" s="2" t="s">
        <v>211</v>
      </c>
    </row>
    <row r="154" spans="1:6" ht="12.75">
      <c r="A154" s="20">
        <v>47</v>
      </c>
      <c r="B154" s="2" t="s">
        <v>206</v>
      </c>
      <c r="F154" s="2">
        <v>100</v>
      </c>
    </row>
    <row r="155" spans="1:6" ht="12.75">
      <c r="A155" s="20">
        <v>48</v>
      </c>
      <c r="B155" s="2" t="s">
        <v>207</v>
      </c>
      <c r="F155" s="2">
        <v>50</v>
      </c>
    </row>
    <row r="156" spans="1:2" ht="12.75">
      <c r="A156" s="20">
        <v>49</v>
      </c>
      <c r="B156" s="18" t="s">
        <v>139</v>
      </c>
    </row>
    <row r="157" spans="1:6" ht="12.75">
      <c r="A157" s="7" t="s">
        <v>325</v>
      </c>
      <c r="B157" s="2" t="s">
        <v>449</v>
      </c>
      <c r="F157" s="2">
        <v>45</v>
      </c>
    </row>
    <row r="158" spans="1:6" ht="12.75">
      <c r="A158" s="7" t="s">
        <v>326</v>
      </c>
      <c r="B158" s="2" t="s">
        <v>450</v>
      </c>
      <c r="F158" s="2">
        <v>10</v>
      </c>
    </row>
    <row r="160" ht="12.75">
      <c r="B160" s="2" t="s">
        <v>451</v>
      </c>
    </row>
    <row r="161" spans="1:6" ht="12.75">
      <c r="A161" s="20">
        <v>50</v>
      </c>
      <c r="B161" s="2" t="s">
        <v>452</v>
      </c>
      <c r="F161" s="2">
        <v>24</v>
      </c>
    </row>
    <row r="162" spans="1:6" ht="12.75">
      <c r="A162" s="19" t="s">
        <v>328</v>
      </c>
      <c r="B162" s="2" t="s">
        <v>453</v>
      </c>
      <c r="F162" s="2">
        <v>24</v>
      </c>
    </row>
    <row r="163" spans="1:6" ht="12.75">
      <c r="A163" s="20">
        <v>51</v>
      </c>
      <c r="B163" s="2" t="s">
        <v>454</v>
      </c>
      <c r="F163" s="2">
        <v>405</v>
      </c>
    </row>
    <row r="164" spans="1:6" ht="12.75">
      <c r="A164" s="7" t="s">
        <v>330</v>
      </c>
      <c r="B164" s="2" t="s">
        <v>220</v>
      </c>
      <c r="F164" s="2">
        <v>405</v>
      </c>
    </row>
    <row r="165" ht="12.75">
      <c r="B165" s="2" t="s">
        <v>221</v>
      </c>
    </row>
    <row r="166" spans="1:6" ht="12.75">
      <c r="A166" s="7" t="s">
        <v>331</v>
      </c>
      <c r="B166" s="2" t="s">
        <v>220</v>
      </c>
      <c r="F166" s="2">
        <v>405</v>
      </c>
    </row>
    <row r="167" ht="12.75">
      <c r="B167" s="2" t="s">
        <v>222</v>
      </c>
    </row>
    <row r="169" ht="12.75">
      <c r="A169" s="18" t="s">
        <v>223</v>
      </c>
    </row>
    <row r="171" spans="1:6" ht="12.75">
      <c r="A171" s="7" t="s">
        <v>177</v>
      </c>
      <c r="C171" s="7" t="s">
        <v>169</v>
      </c>
      <c r="F171" s="7" t="s">
        <v>161</v>
      </c>
    </row>
    <row r="173" spans="1:6" ht="12.75">
      <c r="A173" s="20">
        <v>52</v>
      </c>
      <c r="B173" s="2" t="s">
        <v>278</v>
      </c>
      <c r="F173" s="2">
        <v>72.5</v>
      </c>
    </row>
    <row r="174" spans="1:6" ht="12.75">
      <c r="A174" s="19" t="s">
        <v>122</v>
      </c>
      <c r="B174" s="2" t="s">
        <v>225</v>
      </c>
      <c r="F174" s="2">
        <v>58.5</v>
      </c>
    </row>
    <row r="175" ht="12.75">
      <c r="B175" s="2" t="s">
        <v>226</v>
      </c>
    </row>
    <row r="176" spans="1:6" ht="12.75">
      <c r="A176" s="20">
        <v>53</v>
      </c>
      <c r="B176" s="2" t="s">
        <v>67</v>
      </c>
      <c r="F176" s="2">
        <v>1750</v>
      </c>
    </row>
    <row r="177" spans="1:6" ht="12.75">
      <c r="A177" s="20">
        <v>54</v>
      </c>
      <c r="B177" s="2" t="s">
        <v>68</v>
      </c>
      <c r="F177" s="2">
        <v>164</v>
      </c>
    </row>
    <row r="179" ht="12.75">
      <c r="B179" s="27"/>
    </row>
  </sheetData>
  <printOptions gridLines="1" headings="1"/>
  <pageMargins left="0.75" right="0.75" top="1" bottom="1" header="0.5" footer="0.5"/>
  <pageSetup orientation="portrait" paperSize="9"/>
  <headerFooter alignWithMargins="0">
    <oddFooter>&amp;C&amp;F&amp;RPage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G179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3" width="11.421875" style="2" customWidth="1"/>
    <col min="4" max="4" width="14.7109375" style="2" customWidth="1"/>
    <col min="5" max="5" width="11.421875" style="2" customWidth="1"/>
    <col min="6" max="6" width="12.8515625" style="2" customWidth="1"/>
    <col min="7" max="16384" width="11.421875" style="2" customWidth="1"/>
  </cols>
  <sheetData>
    <row r="1" spans="1:3" ht="18">
      <c r="A1" s="11" t="s">
        <v>140</v>
      </c>
      <c r="B1" s="12"/>
      <c r="C1" s="12"/>
    </row>
    <row r="2" spans="1:3" ht="18">
      <c r="A2" s="12" t="s">
        <v>141</v>
      </c>
      <c r="B2" s="12"/>
      <c r="C2" s="12"/>
    </row>
    <row r="3" spans="1:3" ht="18">
      <c r="A3" s="13" t="s">
        <v>142</v>
      </c>
      <c r="B3" s="12"/>
      <c r="C3" s="12" t="s">
        <v>143</v>
      </c>
    </row>
    <row r="5" spans="1:5" ht="12.75">
      <c r="A5" s="14" t="s">
        <v>144</v>
      </c>
      <c r="B5" s="15" t="s">
        <v>365</v>
      </c>
      <c r="C5" s="16"/>
      <c r="D5" s="16"/>
      <c r="E5" s="17"/>
    </row>
    <row r="7" spans="1:5" ht="12.75">
      <c r="A7" s="18" t="s">
        <v>145</v>
      </c>
      <c r="C7" s="15" t="s">
        <v>366</v>
      </c>
      <c r="D7" s="16"/>
      <c r="E7" s="17"/>
    </row>
    <row r="9" spans="1:5" ht="12.75">
      <c r="A9" s="18" t="s">
        <v>147</v>
      </c>
      <c r="C9" s="15" t="s">
        <v>367</v>
      </c>
      <c r="D9" s="16"/>
      <c r="E9" s="17"/>
    </row>
    <row r="11" spans="1:3" ht="12.75">
      <c r="A11" s="18" t="s">
        <v>149</v>
      </c>
      <c r="B11" s="15" t="s">
        <v>368</v>
      </c>
      <c r="C11" s="17"/>
    </row>
    <row r="13" spans="1:3" ht="12.75">
      <c r="A13" s="18" t="s">
        <v>151</v>
      </c>
      <c r="B13" s="15" t="s">
        <v>369</v>
      </c>
      <c r="C13" s="17"/>
    </row>
    <row r="15" spans="1:4" ht="12.75">
      <c r="A15" s="18" t="s">
        <v>153</v>
      </c>
      <c r="C15" s="15" t="s">
        <v>370</v>
      </c>
      <c r="D15" s="17"/>
    </row>
    <row r="19" ht="12.75">
      <c r="A19" s="18" t="s">
        <v>155</v>
      </c>
    </row>
    <row r="20" ht="12.75">
      <c r="A20" s="18" t="s">
        <v>156</v>
      </c>
    </row>
    <row r="21" ht="12.75">
      <c r="A21" s="18" t="s">
        <v>157</v>
      </c>
    </row>
    <row r="22" ht="12.75">
      <c r="A22" s="18"/>
    </row>
    <row r="24" ht="12.75">
      <c r="A24" s="18" t="s">
        <v>158</v>
      </c>
    </row>
    <row r="25" ht="12.75">
      <c r="A25" s="18"/>
    </row>
    <row r="26" spans="1:6" ht="12.75">
      <c r="A26" s="19" t="s">
        <v>159</v>
      </c>
      <c r="C26" s="7" t="s">
        <v>160</v>
      </c>
      <c r="F26" s="7" t="s">
        <v>161</v>
      </c>
    </row>
    <row r="28" spans="1:6" ht="12.75">
      <c r="A28" s="20">
        <v>1</v>
      </c>
      <c r="B28" s="2" t="s">
        <v>162</v>
      </c>
      <c r="F28" s="2">
        <v>0</v>
      </c>
    </row>
    <row r="29" ht="12.75">
      <c r="A29" s="20"/>
    </row>
    <row r="31" ht="12.75">
      <c r="A31" s="14" t="s">
        <v>163</v>
      </c>
    </row>
    <row r="33" spans="1:6" ht="12.75">
      <c r="A33" s="7" t="s">
        <v>159</v>
      </c>
      <c r="C33" s="7" t="s">
        <v>164</v>
      </c>
      <c r="F33" s="7" t="s">
        <v>165</v>
      </c>
    </row>
    <row r="34" spans="1:4" ht="12.75">
      <c r="A34" s="7"/>
      <c r="D34" s="7"/>
    </row>
    <row r="35" spans="1:6" ht="12.75">
      <c r="A35" s="20">
        <v>2</v>
      </c>
      <c r="B35" s="2" t="s">
        <v>166</v>
      </c>
      <c r="F35" s="2">
        <f>F36+F37</f>
        <v>8.28</v>
      </c>
    </row>
    <row r="36" spans="1:6" ht="12.75">
      <c r="A36" s="19" t="s">
        <v>72</v>
      </c>
      <c r="B36" s="2" t="s">
        <v>218</v>
      </c>
      <c r="F36" s="2">
        <v>8.28</v>
      </c>
    </row>
    <row r="37" spans="1:6" ht="12.75">
      <c r="A37" s="19" t="s">
        <v>73</v>
      </c>
      <c r="B37" s="2" t="s">
        <v>219</v>
      </c>
      <c r="F37" s="2">
        <v>0</v>
      </c>
    </row>
    <row r="39" spans="1:6" ht="12.75">
      <c r="A39" s="20">
        <v>3</v>
      </c>
      <c r="B39" s="2" t="s">
        <v>224</v>
      </c>
      <c r="F39" s="2">
        <v>8</v>
      </c>
    </row>
    <row r="40" spans="1:6" ht="12.75">
      <c r="A40" s="19" t="s">
        <v>75</v>
      </c>
      <c r="B40" s="2" t="s">
        <v>229</v>
      </c>
      <c r="F40" s="2">
        <v>7</v>
      </c>
    </row>
    <row r="41" spans="1:6" ht="12.75">
      <c r="A41" s="20">
        <v>4</v>
      </c>
      <c r="B41" s="2" t="s">
        <v>167</v>
      </c>
      <c r="F41" s="2">
        <v>0</v>
      </c>
    </row>
    <row r="42" spans="1:6" ht="12.75">
      <c r="A42" s="20">
        <v>5</v>
      </c>
      <c r="B42" s="2" t="s">
        <v>230</v>
      </c>
      <c r="F42" s="2">
        <v>5.92</v>
      </c>
    </row>
    <row r="43" spans="1:6" ht="12.75">
      <c r="A43" s="20">
        <v>6</v>
      </c>
      <c r="B43" s="18" t="s">
        <v>335</v>
      </c>
      <c r="F43" s="2">
        <f>F35+F39+F41+F42</f>
        <v>22.200000000000003</v>
      </c>
    </row>
    <row r="46" ht="12.75">
      <c r="A46" s="18" t="s">
        <v>168</v>
      </c>
    </row>
    <row r="48" spans="1:6" ht="12.75">
      <c r="A48" s="7" t="s">
        <v>159</v>
      </c>
      <c r="C48" s="7" t="s">
        <v>169</v>
      </c>
      <c r="F48" s="7" t="s">
        <v>170</v>
      </c>
    </row>
    <row r="49" spans="1:4" ht="12.75">
      <c r="A49" s="7"/>
      <c r="D49" s="7"/>
    </row>
    <row r="50" ht="12.75">
      <c r="B50" s="18" t="s">
        <v>171</v>
      </c>
    </row>
    <row r="51" spans="1:7" ht="12.75">
      <c r="A51" s="20">
        <v>7</v>
      </c>
      <c r="B51" s="2" t="s">
        <v>231</v>
      </c>
      <c r="F51" s="48">
        <v>508425</v>
      </c>
      <c r="G51" s="7"/>
    </row>
    <row r="52" spans="1:7" ht="12.75">
      <c r="A52" s="19" t="s">
        <v>79</v>
      </c>
      <c r="B52" s="2" t="s">
        <v>239</v>
      </c>
      <c r="F52" s="48">
        <v>508425</v>
      </c>
      <c r="G52" s="7"/>
    </row>
    <row r="53" spans="1:6" ht="12.75">
      <c r="A53" s="20">
        <v>8</v>
      </c>
      <c r="B53" s="2" t="s">
        <v>241</v>
      </c>
      <c r="F53" s="48">
        <v>228076</v>
      </c>
    </row>
    <row r="54" spans="1:6" ht="12.75">
      <c r="A54" s="20">
        <v>9</v>
      </c>
      <c r="B54" s="2" t="s">
        <v>242</v>
      </c>
      <c r="F54" s="42">
        <v>54006</v>
      </c>
    </row>
    <row r="56" ht="12.75">
      <c r="B56" s="18" t="s">
        <v>212</v>
      </c>
    </row>
    <row r="57" spans="1:6" ht="12.75">
      <c r="A57" s="20">
        <v>10</v>
      </c>
      <c r="B57" s="2" t="s">
        <v>245</v>
      </c>
      <c r="F57" s="42">
        <v>83135</v>
      </c>
    </row>
    <row r="58" spans="1:6" ht="12.75">
      <c r="A58" s="7" t="s">
        <v>85</v>
      </c>
      <c r="B58" s="2" t="s">
        <v>246</v>
      </c>
      <c r="F58" s="42">
        <v>83135</v>
      </c>
    </row>
    <row r="59" spans="1:6" ht="12.75">
      <c r="A59" s="20">
        <v>11</v>
      </c>
      <c r="B59" s="2" t="s">
        <v>172</v>
      </c>
      <c r="F59" s="42">
        <f>F60+F61</f>
        <v>55556</v>
      </c>
    </row>
    <row r="60" spans="1:6" ht="12.75">
      <c r="A60" s="7" t="s">
        <v>288</v>
      </c>
      <c r="B60" s="2" t="s">
        <v>1</v>
      </c>
      <c r="F60" s="42">
        <v>42630</v>
      </c>
    </row>
    <row r="61" spans="1:6" ht="12.75">
      <c r="A61" s="7" t="s">
        <v>289</v>
      </c>
      <c r="B61" s="2" t="s">
        <v>2</v>
      </c>
      <c r="F61" s="42">
        <v>12926</v>
      </c>
    </row>
    <row r="62" spans="1:6" ht="12.75">
      <c r="A62" s="20">
        <v>12</v>
      </c>
      <c r="B62" s="2" t="s">
        <v>3</v>
      </c>
      <c r="F62" s="49">
        <v>0</v>
      </c>
    </row>
    <row r="63" spans="1:6" ht="12.75">
      <c r="A63" s="20">
        <v>13</v>
      </c>
      <c r="B63" s="2" t="s">
        <v>4</v>
      </c>
      <c r="F63" s="42">
        <v>9869</v>
      </c>
    </row>
    <row r="64" spans="1:6" ht="12.75">
      <c r="A64" s="20">
        <v>14</v>
      </c>
      <c r="B64" s="2" t="s">
        <v>5</v>
      </c>
      <c r="F64" s="42">
        <v>110867</v>
      </c>
    </row>
    <row r="65" spans="1:6" ht="12.75">
      <c r="A65" s="19" t="s">
        <v>293</v>
      </c>
      <c r="B65" s="2" t="s">
        <v>6</v>
      </c>
      <c r="F65" s="42">
        <v>57723</v>
      </c>
    </row>
    <row r="66" spans="1:7" ht="12.75">
      <c r="A66" s="20">
        <v>15</v>
      </c>
      <c r="B66" s="2" t="s">
        <v>173</v>
      </c>
      <c r="F66" s="42">
        <v>2334</v>
      </c>
      <c r="G66" s="7"/>
    </row>
    <row r="67" spans="1:6" ht="12.75">
      <c r="A67" s="20">
        <v>16</v>
      </c>
      <c r="B67" s="2" t="s">
        <v>8</v>
      </c>
      <c r="F67" s="42">
        <v>43208</v>
      </c>
    </row>
    <row r="69" spans="1:6" ht="12.75">
      <c r="A69" s="20">
        <v>17</v>
      </c>
      <c r="B69" s="2" t="s">
        <v>9</v>
      </c>
      <c r="F69" s="42">
        <v>17076</v>
      </c>
    </row>
    <row r="70" spans="1:6" ht="12.75">
      <c r="A70" s="20">
        <v>18</v>
      </c>
      <c r="B70" s="2" t="s">
        <v>10</v>
      </c>
      <c r="F70" s="42">
        <v>2742</v>
      </c>
    </row>
    <row r="71" spans="1:6" ht="12.75">
      <c r="A71" s="20">
        <v>19</v>
      </c>
      <c r="B71" s="2" t="s">
        <v>11</v>
      </c>
      <c r="F71" s="42">
        <v>12516.7</v>
      </c>
    </row>
    <row r="72" spans="1:6" ht="12.75">
      <c r="A72" s="20">
        <v>20</v>
      </c>
      <c r="B72" s="2" t="s">
        <v>174</v>
      </c>
      <c r="F72" s="42">
        <v>15355</v>
      </c>
    </row>
    <row r="73" spans="1:6" ht="12.75">
      <c r="A73" s="20">
        <v>21</v>
      </c>
      <c r="B73" s="2" t="s">
        <v>13</v>
      </c>
      <c r="F73" s="42">
        <v>43208</v>
      </c>
    </row>
    <row r="74" spans="1:6" ht="12.75">
      <c r="A74" s="20">
        <v>22</v>
      </c>
      <c r="B74" s="18" t="s">
        <v>345</v>
      </c>
      <c r="F74" s="42">
        <f>SUM(F51,F53,F54,F57,F59,F62:F64,F66,F67,F69:F73)</f>
        <v>1186373.7</v>
      </c>
    </row>
    <row r="75" spans="1:2" ht="12.75">
      <c r="A75" s="20">
        <v>23</v>
      </c>
      <c r="B75" s="2" t="s">
        <v>14</v>
      </c>
    </row>
    <row r="76" spans="1:6" ht="12.75">
      <c r="A76" s="7" t="s">
        <v>304</v>
      </c>
      <c r="B76" s="2" t="s">
        <v>175</v>
      </c>
      <c r="F76" s="42">
        <f>F74+F75</f>
        <v>1186373.7</v>
      </c>
    </row>
    <row r="77" ht="12.75">
      <c r="A77" s="7"/>
    </row>
    <row r="78" ht="12.75">
      <c r="A78" s="7"/>
    </row>
    <row r="79" ht="12.75">
      <c r="A79" s="14" t="s">
        <v>176</v>
      </c>
    </row>
    <row r="81" spans="1:6" ht="12.75">
      <c r="A81" s="7" t="s">
        <v>177</v>
      </c>
      <c r="C81" s="23" t="s">
        <v>169</v>
      </c>
      <c r="E81" s="7" t="s">
        <v>213</v>
      </c>
      <c r="F81" s="7" t="s">
        <v>178</v>
      </c>
    </row>
    <row r="83" ht="12.75">
      <c r="B83" s="2" t="s">
        <v>179</v>
      </c>
    </row>
    <row r="84" ht="12.75">
      <c r="B84" s="2" t="s">
        <v>180</v>
      </c>
    </row>
    <row r="85" ht="12.75">
      <c r="B85" s="2" t="s">
        <v>181</v>
      </c>
    </row>
    <row r="86" ht="12.75">
      <c r="B86" s="2" t="s">
        <v>182</v>
      </c>
    </row>
    <row r="87" spans="1:6" ht="12.75">
      <c r="A87" s="20">
        <v>24</v>
      </c>
      <c r="B87" s="2" t="s">
        <v>183</v>
      </c>
      <c r="E87" s="2">
        <f>SUM(E89,E92,E93,E94)</f>
        <v>3842</v>
      </c>
      <c r="F87" s="2">
        <f>SUM(F89,F92,F93,F94)</f>
        <v>48947</v>
      </c>
    </row>
    <row r="88" spans="1:6" ht="12.75">
      <c r="A88" s="20">
        <v>25</v>
      </c>
      <c r="B88" s="2" t="s">
        <v>184</v>
      </c>
      <c r="E88" s="2">
        <v>3231</v>
      </c>
      <c r="F88" s="2">
        <v>44552</v>
      </c>
    </row>
    <row r="89" spans="1:6" ht="12.75">
      <c r="A89" s="7" t="s">
        <v>307</v>
      </c>
      <c r="B89" s="2" t="s">
        <v>15</v>
      </c>
      <c r="E89" s="2">
        <f>E90+E91</f>
        <v>3522</v>
      </c>
      <c r="F89" s="2">
        <v>44843</v>
      </c>
    </row>
    <row r="90" spans="1:6" ht="12.75">
      <c r="A90" s="7" t="s">
        <v>309</v>
      </c>
      <c r="B90" s="2" t="s">
        <v>17</v>
      </c>
      <c r="E90" s="2">
        <v>3185</v>
      </c>
      <c r="F90" s="7" t="s">
        <v>185</v>
      </c>
    </row>
    <row r="91" spans="1:6" ht="12.75">
      <c r="A91" s="7" t="s">
        <v>92</v>
      </c>
      <c r="B91" s="2" t="s">
        <v>18</v>
      </c>
      <c r="E91" s="2">
        <v>337</v>
      </c>
      <c r="F91" s="7" t="s">
        <v>185</v>
      </c>
    </row>
    <row r="92" spans="1:6" ht="12.75">
      <c r="A92" s="7" t="s">
        <v>93</v>
      </c>
      <c r="B92" s="2" t="s">
        <v>19</v>
      </c>
      <c r="E92" s="2">
        <v>282</v>
      </c>
      <c r="F92" s="2">
        <v>3921</v>
      </c>
    </row>
    <row r="93" spans="1:6" ht="12.75">
      <c r="A93" s="7" t="s">
        <v>94</v>
      </c>
      <c r="B93" s="2" t="s">
        <v>20</v>
      </c>
      <c r="E93" s="2">
        <v>38</v>
      </c>
      <c r="F93" s="2">
        <v>172</v>
      </c>
    </row>
    <row r="94" spans="1:6" ht="12.75">
      <c r="A94" s="7" t="s">
        <v>95</v>
      </c>
      <c r="B94" s="2" t="s">
        <v>21</v>
      </c>
      <c r="E94" s="2">
        <v>0</v>
      </c>
      <c r="F94" s="2">
        <v>11</v>
      </c>
    </row>
    <row r="95" spans="1:6" ht="12.75">
      <c r="A95" s="7" t="s">
        <v>96</v>
      </c>
      <c r="B95" s="2" t="s">
        <v>22</v>
      </c>
      <c r="E95" s="2">
        <v>153</v>
      </c>
      <c r="F95" s="7" t="s">
        <v>185</v>
      </c>
    </row>
    <row r="96" spans="1:6" ht="12.75">
      <c r="A96" s="19" t="s">
        <v>308</v>
      </c>
      <c r="B96" s="2" t="s">
        <v>42</v>
      </c>
      <c r="E96" s="2">
        <v>2858</v>
      </c>
      <c r="F96" s="2">
        <v>43764</v>
      </c>
    </row>
    <row r="98" ht="12.75">
      <c r="B98" s="2" t="s">
        <v>186</v>
      </c>
    </row>
    <row r="99" ht="12.75">
      <c r="B99" s="2" t="s">
        <v>187</v>
      </c>
    </row>
    <row r="100" spans="1:6" ht="12.75">
      <c r="A100" s="20">
        <v>26</v>
      </c>
      <c r="B100" s="2" t="s">
        <v>188</v>
      </c>
      <c r="E100" s="2">
        <v>0</v>
      </c>
      <c r="F100" s="2">
        <v>0</v>
      </c>
    </row>
    <row r="101" spans="1:6" ht="12.75">
      <c r="A101" s="20">
        <v>27</v>
      </c>
      <c r="B101" s="2" t="s">
        <v>184</v>
      </c>
      <c r="E101" s="2">
        <v>0</v>
      </c>
      <c r="F101" s="2">
        <v>0</v>
      </c>
    </row>
    <row r="103" ht="12.75">
      <c r="B103" s="2" t="s">
        <v>189</v>
      </c>
    </row>
    <row r="104" ht="12.75">
      <c r="B104" s="2" t="s">
        <v>190</v>
      </c>
    </row>
    <row r="105" spans="1:6" ht="12.75">
      <c r="A105" s="20">
        <v>28</v>
      </c>
      <c r="B105" s="2" t="s">
        <v>346</v>
      </c>
      <c r="E105" s="2">
        <v>18</v>
      </c>
      <c r="F105" s="2">
        <v>361</v>
      </c>
    </row>
    <row r="106" spans="1:6" ht="12.75">
      <c r="A106" s="20">
        <v>29</v>
      </c>
      <c r="B106" s="2" t="s">
        <v>191</v>
      </c>
      <c r="E106" s="2">
        <v>18</v>
      </c>
      <c r="F106" s="2">
        <v>361</v>
      </c>
    </row>
    <row r="107" spans="1:6" ht="12.75">
      <c r="A107" s="19" t="s">
        <v>101</v>
      </c>
      <c r="B107" s="2" t="s">
        <v>192</v>
      </c>
      <c r="E107" s="2">
        <v>3</v>
      </c>
      <c r="F107" s="2">
        <v>310</v>
      </c>
    </row>
    <row r="108" spans="1:6" ht="12.75">
      <c r="A108" s="7" t="s">
        <v>102</v>
      </c>
      <c r="B108" s="2" t="s">
        <v>193</v>
      </c>
      <c r="E108" s="2">
        <v>9</v>
      </c>
      <c r="F108" s="2">
        <v>85</v>
      </c>
    </row>
    <row r="109" spans="1:6" ht="12.75">
      <c r="A109" s="7" t="s">
        <v>113</v>
      </c>
      <c r="B109" s="2" t="s">
        <v>45</v>
      </c>
      <c r="E109" s="7" t="s">
        <v>185</v>
      </c>
      <c r="F109" s="8">
        <v>10116</v>
      </c>
    </row>
    <row r="110" ht="12.75">
      <c r="A110" s="7"/>
    </row>
    <row r="111" ht="12.75">
      <c r="B111" s="2" t="s">
        <v>194</v>
      </c>
    </row>
    <row r="112" spans="1:6" ht="12.75">
      <c r="A112" s="20">
        <v>30</v>
      </c>
      <c r="B112" s="2" t="s">
        <v>188</v>
      </c>
      <c r="F112" s="2">
        <v>0</v>
      </c>
    </row>
    <row r="113" spans="1:6" ht="12.75">
      <c r="A113" s="20">
        <v>31</v>
      </c>
      <c r="B113" s="2" t="s">
        <v>184</v>
      </c>
      <c r="F113" s="2">
        <v>0</v>
      </c>
    </row>
    <row r="115" spans="1:6" ht="12.75">
      <c r="A115" s="20">
        <v>32</v>
      </c>
      <c r="B115" s="2" t="s">
        <v>31</v>
      </c>
      <c r="E115" s="2">
        <v>36</v>
      </c>
      <c r="F115" s="2">
        <v>36</v>
      </c>
    </row>
    <row r="116" spans="1:6" ht="12.75">
      <c r="A116" s="20">
        <v>33</v>
      </c>
      <c r="B116" s="2" t="s">
        <v>195</v>
      </c>
      <c r="E116" s="2">
        <v>1</v>
      </c>
      <c r="F116" s="2">
        <v>1</v>
      </c>
    </row>
    <row r="117" spans="1:6" ht="12.75">
      <c r="A117" s="20">
        <v>34</v>
      </c>
      <c r="B117" s="2" t="s">
        <v>197</v>
      </c>
      <c r="E117" s="2">
        <v>0</v>
      </c>
      <c r="F117" s="2">
        <v>0</v>
      </c>
    </row>
    <row r="118" ht="12.75">
      <c r="A118" s="20"/>
    </row>
    <row r="119" ht="12.75">
      <c r="B119" s="2" t="s">
        <v>198</v>
      </c>
    </row>
    <row r="120" spans="1:6" ht="12.75">
      <c r="A120" s="20">
        <v>35</v>
      </c>
      <c r="B120" s="2" t="s">
        <v>188</v>
      </c>
      <c r="E120" s="2">
        <v>90</v>
      </c>
      <c r="F120" s="2">
        <v>103</v>
      </c>
    </row>
    <row r="121" spans="1:6" ht="12.75">
      <c r="A121" s="20">
        <v>36</v>
      </c>
      <c r="B121" s="2" t="s">
        <v>184</v>
      </c>
      <c r="E121" s="2">
        <v>80</v>
      </c>
      <c r="F121" s="2">
        <v>91</v>
      </c>
    </row>
    <row r="123" ht="12.75">
      <c r="B123" s="2" t="s">
        <v>442</v>
      </c>
    </row>
    <row r="124" spans="1:6" ht="12.75">
      <c r="A124" s="20">
        <v>37</v>
      </c>
      <c r="B124" s="2" t="s">
        <v>188</v>
      </c>
      <c r="E124" s="2">
        <v>147</v>
      </c>
      <c r="F124" s="2">
        <v>1295</v>
      </c>
    </row>
    <row r="125" spans="1:6" ht="12.75">
      <c r="A125" s="20">
        <v>38</v>
      </c>
      <c r="B125" s="2" t="s">
        <v>184</v>
      </c>
      <c r="E125" s="2">
        <v>111</v>
      </c>
      <c r="F125" s="2">
        <v>668</v>
      </c>
    </row>
    <row r="126" ht="12.75">
      <c r="A126" s="20"/>
    </row>
    <row r="127" spans="1:2" ht="12.75">
      <c r="A127" s="20"/>
      <c r="B127" s="2" t="s">
        <v>443</v>
      </c>
    </row>
    <row r="128" spans="1:6" ht="12.75">
      <c r="A128" s="20">
        <v>39</v>
      </c>
      <c r="B128" s="2" t="s">
        <v>188</v>
      </c>
      <c r="E128" s="2">
        <v>99</v>
      </c>
      <c r="F128" s="2">
        <v>435</v>
      </c>
    </row>
    <row r="129" spans="1:6" ht="12.75">
      <c r="A129" s="20">
        <v>40</v>
      </c>
      <c r="B129" s="2" t="s">
        <v>184</v>
      </c>
      <c r="E129" s="2">
        <v>1</v>
      </c>
      <c r="F129" s="2">
        <v>329</v>
      </c>
    </row>
    <row r="131" spans="1:6" ht="12.75">
      <c r="A131" s="20">
        <v>41</v>
      </c>
      <c r="B131" s="2" t="s">
        <v>40</v>
      </c>
      <c r="E131" s="2">
        <v>0</v>
      </c>
      <c r="F131" s="2">
        <v>0</v>
      </c>
    </row>
    <row r="134" ht="12.75">
      <c r="A134" s="18" t="s">
        <v>444</v>
      </c>
    </row>
    <row r="135" ht="12.75">
      <c r="A135" s="18"/>
    </row>
    <row r="136" spans="1:6" ht="12.75">
      <c r="A136" s="18"/>
      <c r="F136" s="7" t="s">
        <v>161</v>
      </c>
    </row>
    <row r="138" ht="12.75">
      <c r="B138" s="2" t="s">
        <v>445</v>
      </c>
    </row>
    <row r="139" spans="1:6" ht="12.75">
      <c r="A139" s="20">
        <v>42</v>
      </c>
      <c r="B139" s="2" t="s">
        <v>50</v>
      </c>
      <c r="F139" s="2">
        <v>3393</v>
      </c>
    </row>
    <row r="140" spans="1:6" ht="12.75">
      <c r="A140" s="19" t="s">
        <v>115</v>
      </c>
      <c r="B140" s="2" t="s">
        <v>51</v>
      </c>
      <c r="F140" s="2">
        <v>3393</v>
      </c>
    </row>
    <row r="141" spans="1:6" ht="12.75">
      <c r="A141" s="19" t="s">
        <v>116</v>
      </c>
      <c r="B141" s="2" t="s">
        <v>52</v>
      </c>
      <c r="F141" s="2">
        <v>0</v>
      </c>
    </row>
    <row r="142" spans="1:6" ht="12.75">
      <c r="A142" s="20">
        <v>43</v>
      </c>
      <c r="B142" s="2" t="s">
        <v>446</v>
      </c>
      <c r="F142" s="2">
        <v>192</v>
      </c>
    </row>
    <row r="144" ht="12.75">
      <c r="B144" s="2" t="s">
        <v>204</v>
      </c>
    </row>
    <row r="145" ht="12.75">
      <c r="B145" s="2" t="s">
        <v>205</v>
      </c>
    </row>
    <row r="146" spans="1:6" ht="12.75">
      <c r="A146" s="20">
        <v>44</v>
      </c>
      <c r="B146" s="2" t="s">
        <v>206</v>
      </c>
      <c r="F146" s="2">
        <v>420</v>
      </c>
    </row>
    <row r="147" spans="1:6" ht="12.75">
      <c r="A147" s="20">
        <v>45</v>
      </c>
      <c r="B147" s="2" t="s">
        <v>207</v>
      </c>
      <c r="F147" s="2">
        <v>42</v>
      </c>
    </row>
    <row r="148" spans="1:6" ht="12.75">
      <c r="A148" s="20">
        <v>46</v>
      </c>
      <c r="B148" s="18" t="s">
        <v>139</v>
      </c>
      <c r="F148" s="2">
        <v>462</v>
      </c>
    </row>
    <row r="149" spans="1:6" ht="12.75">
      <c r="A149" s="7" t="s">
        <v>121</v>
      </c>
      <c r="B149" s="2" t="s">
        <v>208</v>
      </c>
      <c r="F149" s="2">
        <v>135</v>
      </c>
    </row>
    <row r="150" spans="1:6" ht="12.75">
      <c r="A150" s="7" t="s">
        <v>321</v>
      </c>
      <c r="B150" s="2" t="s">
        <v>209</v>
      </c>
      <c r="F150" s="2">
        <v>25</v>
      </c>
    </row>
    <row r="152" ht="12.75">
      <c r="B152" s="2" t="s">
        <v>210</v>
      </c>
    </row>
    <row r="153" ht="12.75">
      <c r="B153" s="2" t="s">
        <v>211</v>
      </c>
    </row>
    <row r="154" spans="1:6" ht="12.75">
      <c r="A154" s="20">
        <v>47</v>
      </c>
      <c r="B154" s="2" t="s">
        <v>206</v>
      </c>
      <c r="F154" s="2">
        <v>1509</v>
      </c>
    </row>
    <row r="155" spans="1:6" ht="12.75">
      <c r="A155" s="20">
        <v>48</v>
      </c>
      <c r="B155" s="2" t="s">
        <v>207</v>
      </c>
      <c r="F155" s="2">
        <v>1877</v>
      </c>
    </row>
    <row r="156" spans="1:6" ht="12.75">
      <c r="A156" s="20">
        <v>49</v>
      </c>
      <c r="B156" s="18" t="s">
        <v>139</v>
      </c>
      <c r="F156" s="2">
        <v>3386</v>
      </c>
    </row>
    <row r="157" spans="1:6" ht="12.75">
      <c r="A157" s="7" t="s">
        <v>325</v>
      </c>
      <c r="B157" s="2" t="s">
        <v>449</v>
      </c>
      <c r="F157" s="2">
        <v>968</v>
      </c>
    </row>
    <row r="158" spans="1:6" ht="12.75">
      <c r="A158" s="7" t="s">
        <v>326</v>
      </c>
      <c r="B158" s="2" t="s">
        <v>450</v>
      </c>
      <c r="F158" s="2">
        <v>253</v>
      </c>
    </row>
    <row r="160" ht="12.75">
      <c r="B160" s="2" t="s">
        <v>451</v>
      </c>
    </row>
    <row r="161" spans="1:6" ht="12.75">
      <c r="A161" s="20">
        <v>50</v>
      </c>
      <c r="B161" s="2" t="s">
        <v>452</v>
      </c>
      <c r="F161" s="2">
        <v>277</v>
      </c>
    </row>
    <row r="162" spans="1:6" ht="12.75">
      <c r="A162" s="19" t="s">
        <v>328</v>
      </c>
      <c r="B162" s="2" t="s">
        <v>453</v>
      </c>
      <c r="F162" s="2">
        <v>143</v>
      </c>
    </row>
    <row r="163" spans="1:6" ht="12.75">
      <c r="A163" s="20">
        <v>51</v>
      </c>
      <c r="B163" s="2" t="s">
        <v>454</v>
      </c>
      <c r="F163" s="2">
        <v>4694</v>
      </c>
    </row>
    <row r="164" spans="1:6" ht="12.75">
      <c r="A164" s="7" t="s">
        <v>330</v>
      </c>
      <c r="B164" s="2" t="s">
        <v>220</v>
      </c>
      <c r="F164" s="2">
        <v>4694</v>
      </c>
    </row>
    <row r="165" ht="12.75">
      <c r="B165" s="2" t="s">
        <v>221</v>
      </c>
    </row>
    <row r="166" spans="1:6" ht="12.75">
      <c r="A166" s="7" t="s">
        <v>331</v>
      </c>
      <c r="B166" s="2" t="s">
        <v>220</v>
      </c>
      <c r="F166" s="2">
        <v>689</v>
      </c>
    </row>
    <row r="167" ht="12.75">
      <c r="B167" s="2" t="s">
        <v>222</v>
      </c>
    </row>
    <row r="169" ht="12.75">
      <c r="A169" s="18" t="s">
        <v>223</v>
      </c>
    </row>
    <row r="171" spans="1:6" ht="12.75">
      <c r="A171" s="7" t="s">
        <v>177</v>
      </c>
      <c r="C171" s="7" t="s">
        <v>169</v>
      </c>
      <c r="F171" s="7" t="s">
        <v>161</v>
      </c>
    </row>
    <row r="173" spans="1:6" ht="12.75">
      <c r="A173" s="20">
        <v>52</v>
      </c>
      <c r="B173" s="2" t="s">
        <v>278</v>
      </c>
      <c r="F173" s="2">
        <v>76</v>
      </c>
    </row>
    <row r="174" spans="1:6" ht="12.75">
      <c r="A174" s="19" t="s">
        <v>122</v>
      </c>
      <c r="B174" s="2" t="s">
        <v>225</v>
      </c>
      <c r="F174" s="2">
        <v>60</v>
      </c>
    </row>
    <row r="175" ht="12.75">
      <c r="B175" s="2" t="s">
        <v>226</v>
      </c>
    </row>
    <row r="176" spans="1:6" ht="12.75">
      <c r="A176" s="20">
        <v>53</v>
      </c>
      <c r="B176" s="2" t="s">
        <v>67</v>
      </c>
      <c r="F176" s="2">
        <v>3176</v>
      </c>
    </row>
    <row r="177" spans="1:6" ht="12.75">
      <c r="A177" s="20">
        <v>54</v>
      </c>
      <c r="B177" s="2" t="s">
        <v>68</v>
      </c>
      <c r="F177" s="2">
        <v>275</v>
      </c>
    </row>
    <row r="179" ht="12.75">
      <c r="B179" s="27"/>
    </row>
  </sheetData>
  <printOptions gridLines="1" headings="1"/>
  <pageMargins left="0.75" right="0.75" top="1" bottom="1" header="0.5" footer="0.5"/>
  <pageSetup orientation="portrait"/>
  <headerFooter alignWithMargins="0">
    <oddFooter>&amp;C&amp;F&amp;RPage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179"/>
  <sheetViews>
    <sheetView zoomScale="120" zoomScaleNormal="120" workbookViewId="0" topLeftCell="A1">
      <selection activeCell="H1" sqref="H1"/>
    </sheetView>
  </sheetViews>
  <sheetFormatPr defaultColWidth="9.140625" defaultRowHeight="12.75"/>
  <cols>
    <col min="1" max="16384" width="11.421875" style="2" customWidth="1"/>
  </cols>
  <sheetData>
    <row r="1" spans="1:3" ht="18">
      <c r="A1" s="11" t="s">
        <v>140</v>
      </c>
      <c r="B1" s="12"/>
      <c r="C1" s="12"/>
    </row>
    <row r="2" spans="1:3" ht="18">
      <c r="A2" s="12" t="s">
        <v>141</v>
      </c>
      <c r="B2" s="12"/>
      <c r="C2" s="12"/>
    </row>
    <row r="3" spans="1:3" ht="18">
      <c r="A3" s="13" t="s">
        <v>142</v>
      </c>
      <c r="B3" s="12"/>
      <c r="C3" s="12" t="s">
        <v>143</v>
      </c>
    </row>
    <row r="5" spans="1:5" ht="12.75">
      <c r="A5" s="14" t="s">
        <v>144</v>
      </c>
      <c r="B5" s="15"/>
      <c r="C5" s="16" t="s">
        <v>371</v>
      </c>
      <c r="D5" s="16"/>
      <c r="E5" s="17"/>
    </row>
    <row r="7" spans="1:5" ht="12.75">
      <c r="A7" s="18" t="s">
        <v>145</v>
      </c>
      <c r="C7" s="15" t="s">
        <v>372</v>
      </c>
      <c r="D7" s="16"/>
      <c r="E7" s="17"/>
    </row>
    <row r="9" spans="1:5" ht="12.75">
      <c r="A9" s="18" t="s">
        <v>147</v>
      </c>
      <c r="C9" s="15" t="s">
        <v>373</v>
      </c>
      <c r="D9" s="16"/>
      <c r="E9" s="17"/>
    </row>
    <row r="11" spans="1:3" ht="12.75">
      <c r="A11" s="18" t="s">
        <v>149</v>
      </c>
      <c r="B11" s="15" t="s">
        <v>374</v>
      </c>
      <c r="C11" s="17"/>
    </row>
    <row r="13" spans="1:3" ht="12.75">
      <c r="A13" s="18" t="s">
        <v>151</v>
      </c>
      <c r="B13" s="15" t="s">
        <v>375</v>
      </c>
      <c r="C13" s="17"/>
    </row>
    <row r="15" spans="1:4" ht="15">
      <c r="A15" s="18" t="s">
        <v>153</v>
      </c>
      <c r="C15" s="34" t="s">
        <v>376</v>
      </c>
      <c r="D15" s="17"/>
    </row>
    <row r="19" ht="12.75">
      <c r="A19" s="18" t="s">
        <v>155</v>
      </c>
    </row>
    <row r="20" ht="12.75">
      <c r="A20" s="18" t="s">
        <v>156</v>
      </c>
    </row>
    <row r="21" ht="12.75">
      <c r="A21" s="18" t="s">
        <v>157</v>
      </c>
    </row>
    <row r="22" ht="12.75">
      <c r="A22" s="18"/>
    </row>
    <row r="24" ht="12.75">
      <c r="A24" s="18" t="s">
        <v>158</v>
      </c>
    </row>
    <row r="25" ht="12.75">
      <c r="A25" s="18"/>
    </row>
    <row r="26" spans="1:6" ht="12.75">
      <c r="A26" s="19" t="s">
        <v>159</v>
      </c>
      <c r="C26" s="7" t="s">
        <v>160</v>
      </c>
      <c r="F26" s="7" t="s">
        <v>161</v>
      </c>
    </row>
    <row r="28" spans="1:6" ht="12.75">
      <c r="A28" s="20">
        <v>1</v>
      </c>
      <c r="B28" s="2" t="s">
        <v>162</v>
      </c>
      <c r="F28" s="2">
        <v>2</v>
      </c>
    </row>
    <row r="29" ht="12.75">
      <c r="A29" s="20"/>
    </row>
    <row r="31" ht="12.75">
      <c r="A31" s="14" t="s">
        <v>163</v>
      </c>
    </row>
    <row r="33" spans="1:6" ht="12.75">
      <c r="A33" s="7" t="s">
        <v>159</v>
      </c>
      <c r="C33" s="7" t="s">
        <v>164</v>
      </c>
      <c r="F33" s="7" t="s">
        <v>165</v>
      </c>
    </row>
    <row r="34" spans="1:4" ht="12.75">
      <c r="A34" s="7"/>
      <c r="D34" s="7"/>
    </row>
    <row r="35" spans="1:6" ht="12.75">
      <c r="A35" s="20">
        <v>2</v>
      </c>
      <c r="B35" s="2" t="s">
        <v>166</v>
      </c>
      <c r="F35" s="2">
        <v>31.08</v>
      </c>
    </row>
    <row r="36" spans="1:6" ht="12.75">
      <c r="A36" s="19" t="s">
        <v>72</v>
      </c>
      <c r="B36" s="2" t="s">
        <v>218</v>
      </c>
      <c r="F36" s="2">
        <v>26.08</v>
      </c>
    </row>
    <row r="37" spans="1:6" ht="12.75">
      <c r="A37" s="19" t="s">
        <v>73</v>
      </c>
      <c r="B37" s="2" t="s">
        <v>219</v>
      </c>
      <c r="F37" s="2">
        <v>5</v>
      </c>
    </row>
    <row r="39" spans="1:6" ht="12.75">
      <c r="A39" s="20">
        <v>3</v>
      </c>
      <c r="B39" s="2" t="s">
        <v>224</v>
      </c>
      <c r="F39" s="2">
        <v>62</v>
      </c>
    </row>
    <row r="40" spans="1:6" ht="12.75">
      <c r="A40" s="19" t="s">
        <v>75</v>
      </c>
      <c r="B40" s="2" t="s">
        <v>229</v>
      </c>
      <c r="F40" s="2">
        <v>28</v>
      </c>
    </row>
    <row r="41" spans="1:6" ht="12.75">
      <c r="A41" s="20">
        <v>4</v>
      </c>
      <c r="B41" s="2" t="s">
        <v>167</v>
      </c>
      <c r="F41" s="2">
        <v>0</v>
      </c>
    </row>
    <row r="42" spans="1:6" ht="12.75">
      <c r="A42" s="20">
        <v>5</v>
      </c>
      <c r="B42" s="2" t="s">
        <v>230</v>
      </c>
      <c r="F42" s="2">
        <v>45.7</v>
      </c>
    </row>
    <row r="43" spans="1:6" ht="12.75">
      <c r="A43" s="20">
        <v>6</v>
      </c>
      <c r="B43" s="18" t="s">
        <v>335</v>
      </c>
      <c r="F43" s="2">
        <f>F35+F39+F41+F42</f>
        <v>138.78</v>
      </c>
    </row>
    <row r="46" ht="12.75">
      <c r="A46" s="18" t="s">
        <v>168</v>
      </c>
    </row>
    <row r="48" spans="1:6" ht="12.75">
      <c r="A48" s="7" t="s">
        <v>159</v>
      </c>
      <c r="C48" s="7" t="s">
        <v>169</v>
      </c>
      <c r="F48" s="7" t="s">
        <v>170</v>
      </c>
    </row>
    <row r="49" spans="1:4" ht="12.75">
      <c r="A49" s="7"/>
      <c r="D49" s="7"/>
    </row>
    <row r="50" ht="12.75">
      <c r="B50" s="18" t="s">
        <v>171</v>
      </c>
    </row>
    <row r="51" spans="1:7" ht="12.75">
      <c r="A51" s="20">
        <v>7</v>
      </c>
      <c r="B51" s="2" t="s">
        <v>231</v>
      </c>
      <c r="F51" s="8">
        <v>2114113</v>
      </c>
      <c r="G51" s="7"/>
    </row>
    <row r="52" spans="1:7" ht="12.75">
      <c r="A52" s="19" t="s">
        <v>79</v>
      </c>
      <c r="B52" s="2" t="s">
        <v>239</v>
      </c>
      <c r="F52" s="8">
        <v>1690609</v>
      </c>
      <c r="G52" s="7"/>
    </row>
    <row r="53" spans="1:6" ht="12.75">
      <c r="A53" s="20">
        <v>8</v>
      </c>
      <c r="B53" s="2" t="s">
        <v>241</v>
      </c>
      <c r="F53" s="8">
        <v>2067907</v>
      </c>
    </row>
    <row r="54" spans="1:6" ht="12.75">
      <c r="A54" s="20">
        <v>9</v>
      </c>
      <c r="B54" s="2" t="s">
        <v>242</v>
      </c>
      <c r="F54" s="8">
        <v>565595</v>
      </c>
    </row>
    <row r="56" ht="12.75">
      <c r="B56" s="18" t="s">
        <v>212</v>
      </c>
    </row>
    <row r="57" spans="1:6" ht="12.75">
      <c r="A57" s="20">
        <v>10</v>
      </c>
      <c r="B57" s="2" t="s">
        <v>245</v>
      </c>
      <c r="F57" s="8">
        <v>706424</v>
      </c>
    </row>
    <row r="58" spans="1:6" ht="12.75">
      <c r="A58" s="7" t="s">
        <v>85</v>
      </c>
      <c r="B58" s="2" t="s">
        <v>246</v>
      </c>
      <c r="F58" s="8">
        <v>706424</v>
      </c>
    </row>
    <row r="59" spans="1:6" ht="12.75">
      <c r="A59" s="20">
        <v>11</v>
      </c>
      <c r="B59" s="2" t="s">
        <v>172</v>
      </c>
      <c r="F59" s="8">
        <v>957491</v>
      </c>
    </row>
    <row r="60" spans="1:6" ht="12.75">
      <c r="A60" s="7" t="s">
        <v>288</v>
      </c>
      <c r="B60" s="2" t="s">
        <v>1</v>
      </c>
      <c r="F60" s="8">
        <v>634786</v>
      </c>
    </row>
    <row r="61" spans="1:6" ht="12.75">
      <c r="A61" s="7" t="s">
        <v>289</v>
      </c>
      <c r="B61" s="2" t="s">
        <v>2</v>
      </c>
      <c r="F61" s="8">
        <v>322705</v>
      </c>
    </row>
    <row r="62" spans="1:6" ht="12.75">
      <c r="A62" s="20">
        <v>12</v>
      </c>
      <c r="B62" s="2" t="s">
        <v>3</v>
      </c>
      <c r="F62" s="8">
        <v>36818</v>
      </c>
    </row>
    <row r="63" spans="1:6" ht="12.75">
      <c r="A63" s="20">
        <v>13</v>
      </c>
      <c r="B63" s="2" t="s">
        <v>4</v>
      </c>
      <c r="F63" s="8">
        <v>26868</v>
      </c>
    </row>
    <row r="64" spans="1:6" ht="12.75">
      <c r="A64" s="20">
        <v>14</v>
      </c>
      <c r="B64" s="2" t="s">
        <v>5</v>
      </c>
      <c r="F64" s="8">
        <v>115995</v>
      </c>
    </row>
    <row r="65" spans="1:6" ht="12.75">
      <c r="A65" s="19" t="s">
        <v>293</v>
      </c>
      <c r="B65" s="2" t="s">
        <v>6</v>
      </c>
      <c r="F65" s="8">
        <v>101515</v>
      </c>
    </row>
    <row r="66" spans="1:7" ht="12.75">
      <c r="A66" s="20">
        <v>15</v>
      </c>
      <c r="B66" s="2" t="s">
        <v>173</v>
      </c>
      <c r="F66" s="8">
        <v>15000</v>
      </c>
      <c r="G66" s="7"/>
    </row>
    <row r="67" spans="1:6" ht="12.75">
      <c r="A67" s="20">
        <v>16</v>
      </c>
      <c r="B67" s="2" t="s">
        <v>8</v>
      </c>
      <c r="F67" s="8">
        <v>0</v>
      </c>
    </row>
    <row r="69" spans="1:6" ht="12.75">
      <c r="A69" s="20">
        <v>17</v>
      </c>
      <c r="B69" s="2" t="s">
        <v>9</v>
      </c>
      <c r="F69" s="8">
        <v>66290</v>
      </c>
    </row>
    <row r="70" spans="1:6" ht="12.75">
      <c r="A70" s="20">
        <v>18</v>
      </c>
      <c r="B70" s="2" t="s">
        <v>10</v>
      </c>
      <c r="F70" s="8">
        <v>135171</v>
      </c>
    </row>
    <row r="71" spans="1:6" ht="12.75">
      <c r="A71" s="20">
        <v>19</v>
      </c>
      <c r="B71" s="2" t="s">
        <v>11</v>
      </c>
      <c r="F71" s="8">
        <v>316848</v>
      </c>
    </row>
    <row r="72" spans="1:6" ht="12.75">
      <c r="A72" s="20">
        <v>20</v>
      </c>
      <c r="B72" s="2" t="s">
        <v>174</v>
      </c>
      <c r="F72" s="8">
        <v>68419</v>
      </c>
    </row>
    <row r="73" spans="1:6" ht="12.75">
      <c r="A73" s="20">
        <v>21</v>
      </c>
      <c r="B73" s="2" t="s">
        <v>13</v>
      </c>
      <c r="F73" s="8">
        <v>179016</v>
      </c>
    </row>
    <row r="74" spans="1:6" ht="12.75">
      <c r="A74" s="20">
        <v>22</v>
      </c>
      <c r="B74" s="18" t="s">
        <v>345</v>
      </c>
      <c r="F74" s="2">
        <f>SUM(F51,F53,F54,F57,F59,F62:F64,F66,F67,F69:F73)</f>
        <v>7371955</v>
      </c>
    </row>
    <row r="75" spans="1:6" ht="12.75">
      <c r="A75" s="20">
        <v>23</v>
      </c>
      <c r="B75" s="2" t="s">
        <v>14</v>
      </c>
      <c r="F75" s="8">
        <v>0</v>
      </c>
    </row>
    <row r="76" spans="1:6" ht="12.75">
      <c r="A76" s="7" t="s">
        <v>304</v>
      </c>
      <c r="B76" s="2" t="s">
        <v>175</v>
      </c>
      <c r="F76" s="2">
        <f>F74+F75</f>
        <v>7371955</v>
      </c>
    </row>
    <row r="77" ht="12.75">
      <c r="A77" s="7"/>
    </row>
    <row r="78" ht="12.75">
      <c r="A78" s="7"/>
    </row>
    <row r="79" ht="12.75">
      <c r="A79" s="14" t="s">
        <v>176</v>
      </c>
    </row>
    <row r="81" spans="1:6" ht="12.75">
      <c r="A81" s="7" t="s">
        <v>177</v>
      </c>
      <c r="C81" s="23" t="s">
        <v>169</v>
      </c>
      <c r="E81" s="7" t="s">
        <v>213</v>
      </c>
      <c r="F81" s="7" t="s">
        <v>178</v>
      </c>
    </row>
    <row r="83" ht="12.75">
      <c r="B83" s="2" t="s">
        <v>179</v>
      </c>
    </row>
    <row r="84" spans="2:5" ht="12.75">
      <c r="B84" s="2" t="s">
        <v>180</v>
      </c>
      <c r="E84" s="8">
        <f>SUM(E88:E95)</f>
        <v>35830</v>
      </c>
    </row>
    <row r="85" spans="2:5" ht="12.75">
      <c r="B85" s="2" t="s">
        <v>181</v>
      </c>
      <c r="E85" s="8">
        <f>E89+E92+E93+E94</f>
        <v>21213</v>
      </c>
    </row>
    <row r="86" ht="12.75">
      <c r="B86" s="2" t="s">
        <v>182</v>
      </c>
    </row>
    <row r="87" spans="1:8" ht="12.75">
      <c r="A87" s="20">
        <v>24</v>
      </c>
      <c r="B87" s="2" t="s">
        <v>183</v>
      </c>
      <c r="E87" s="8">
        <v>42426</v>
      </c>
      <c r="F87" s="8">
        <v>1218426</v>
      </c>
      <c r="H87" s="93">
        <f>F89+F92+F93+F94</f>
        <v>1225582</v>
      </c>
    </row>
    <row r="88" spans="1:6" ht="12.75">
      <c r="A88" s="20">
        <v>25</v>
      </c>
      <c r="B88" s="2" t="s">
        <v>184</v>
      </c>
      <c r="E88" s="8">
        <v>14348</v>
      </c>
      <c r="F88" s="8">
        <v>713486</v>
      </c>
    </row>
    <row r="89" spans="1:6" ht="12.75">
      <c r="A89" s="7" t="s">
        <v>307</v>
      </c>
      <c r="B89" s="2" t="s">
        <v>15</v>
      </c>
      <c r="E89" s="8">
        <v>16877</v>
      </c>
      <c r="F89" s="8">
        <v>976002</v>
      </c>
    </row>
    <row r="90" spans="1:6" ht="12.75">
      <c r="A90" s="7" t="s">
        <v>309</v>
      </c>
      <c r="B90" s="2" t="s">
        <v>17</v>
      </c>
      <c r="E90" s="2" t="s">
        <v>126</v>
      </c>
      <c r="F90" s="7" t="s">
        <v>185</v>
      </c>
    </row>
    <row r="91" spans="1:6" ht="12.75">
      <c r="A91" s="7" t="s">
        <v>92</v>
      </c>
      <c r="B91" s="2" t="s">
        <v>18</v>
      </c>
      <c r="E91" s="2" t="s">
        <v>126</v>
      </c>
      <c r="F91" s="7" t="s">
        <v>185</v>
      </c>
    </row>
    <row r="92" spans="1:6" ht="12.75">
      <c r="A92" s="7" t="s">
        <v>93</v>
      </c>
      <c r="B92" s="2" t="s">
        <v>19</v>
      </c>
      <c r="E92" s="8">
        <v>3258</v>
      </c>
      <c r="F92" s="8">
        <v>221815</v>
      </c>
    </row>
    <row r="93" spans="1:6" ht="12.75">
      <c r="A93" s="7" t="s">
        <v>94</v>
      </c>
      <c r="B93" s="2" t="s">
        <v>20</v>
      </c>
      <c r="E93" s="8">
        <v>328</v>
      </c>
      <c r="F93" s="8">
        <v>10603</v>
      </c>
    </row>
    <row r="94" spans="1:6" ht="12.75">
      <c r="A94" s="7" t="s">
        <v>95</v>
      </c>
      <c r="B94" s="2" t="s">
        <v>21</v>
      </c>
      <c r="E94" s="8">
        <v>750</v>
      </c>
      <c r="F94" s="8">
        <v>17162</v>
      </c>
    </row>
    <row r="95" spans="1:6" ht="12.75">
      <c r="A95" s="7" t="s">
        <v>96</v>
      </c>
      <c r="B95" s="2" t="s">
        <v>22</v>
      </c>
      <c r="E95" s="8">
        <v>269</v>
      </c>
      <c r="F95" s="7" t="s">
        <v>185</v>
      </c>
    </row>
    <row r="96" spans="1:6" ht="12.75">
      <c r="A96" s="19" t="s">
        <v>308</v>
      </c>
      <c r="B96" s="2" t="s">
        <v>42</v>
      </c>
      <c r="E96" s="8">
        <v>14348</v>
      </c>
      <c r="F96" s="8">
        <v>713486</v>
      </c>
    </row>
    <row r="98" ht="12.75">
      <c r="B98" s="2" t="s">
        <v>186</v>
      </c>
    </row>
    <row r="99" ht="12.75">
      <c r="B99" s="2" t="s">
        <v>187</v>
      </c>
    </row>
    <row r="100" spans="1:6" ht="12.75">
      <c r="A100" s="20">
        <v>26</v>
      </c>
      <c r="B100" s="2" t="s">
        <v>188</v>
      </c>
      <c r="E100" s="8">
        <v>77394</v>
      </c>
      <c r="F100" s="8">
        <v>1586048</v>
      </c>
    </row>
    <row r="101" spans="1:6" ht="12.75">
      <c r="A101" s="20">
        <v>27</v>
      </c>
      <c r="B101" s="2" t="s">
        <v>184</v>
      </c>
      <c r="E101" s="2" t="s">
        <v>126</v>
      </c>
      <c r="F101" s="2" t="s">
        <v>126</v>
      </c>
    </row>
    <row r="103" ht="12.75">
      <c r="B103" s="2" t="s">
        <v>189</v>
      </c>
    </row>
    <row r="104" ht="12.75">
      <c r="B104" s="2" t="s">
        <v>190</v>
      </c>
    </row>
    <row r="105" spans="1:6" ht="12.75">
      <c r="A105" s="20">
        <v>28</v>
      </c>
      <c r="B105" s="2" t="s">
        <v>346</v>
      </c>
      <c r="E105" s="27">
        <v>19</v>
      </c>
      <c r="F105" s="27">
        <v>4311</v>
      </c>
    </row>
    <row r="106" spans="1:6" ht="12.75">
      <c r="A106" s="20">
        <v>29</v>
      </c>
      <c r="B106" s="2" t="s">
        <v>191</v>
      </c>
      <c r="E106" s="27" t="s">
        <v>461</v>
      </c>
      <c r="F106" s="27" t="s">
        <v>461</v>
      </c>
    </row>
    <row r="107" spans="1:6" ht="12.75">
      <c r="A107" s="19" t="s">
        <v>101</v>
      </c>
      <c r="B107" s="2" t="s">
        <v>192</v>
      </c>
      <c r="E107" s="27">
        <v>16</v>
      </c>
      <c r="F107" s="27">
        <v>2557</v>
      </c>
    </row>
    <row r="108" spans="1:6" ht="12.75">
      <c r="A108" s="7" t="s">
        <v>102</v>
      </c>
      <c r="B108" s="2" t="s">
        <v>193</v>
      </c>
      <c r="E108" s="27">
        <v>3</v>
      </c>
      <c r="F108" s="27">
        <v>1754</v>
      </c>
    </row>
    <row r="109" spans="1:6" ht="12.75">
      <c r="A109" s="7" t="s">
        <v>113</v>
      </c>
      <c r="B109" s="2" t="s">
        <v>45</v>
      </c>
      <c r="E109" s="7" t="s">
        <v>185</v>
      </c>
      <c r="F109" s="8">
        <v>1611</v>
      </c>
    </row>
    <row r="110" ht="12.75">
      <c r="A110" s="7"/>
    </row>
    <row r="111" ht="12.75">
      <c r="B111" s="2" t="s">
        <v>194</v>
      </c>
    </row>
    <row r="112" spans="1:6" ht="12.75">
      <c r="A112" s="20">
        <v>30</v>
      </c>
      <c r="B112" s="2" t="s">
        <v>188</v>
      </c>
      <c r="E112" s="8">
        <v>24271</v>
      </c>
      <c r="F112" s="8">
        <v>3062386</v>
      </c>
    </row>
    <row r="113" spans="1:6" ht="12.75">
      <c r="A113" s="20">
        <v>31</v>
      </c>
      <c r="B113" s="2" t="s">
        <v>184</v>
      </c>
      <c r="E113" s="2" t="s">
        <v>126</v>
      </c>
      <c r="F113" s="2" t="s">
        <v>126</v>
      </c>
    </row>
    <row r="115" spans="1:6" ht="12.75">
      <c r="A115" s="20">
        <v>32</v>
      </c>
      <c r="B115" s="2" t="s">
        <v>31</v>
      </c>
      <c r="E115" s="2">
        <v>160</v>
      </c>
      <c r="F115" s="39">
        <v>2694.5</v>
      </c>
    </row>
    <row r="116" spans="1:6" ht="12.75">
      <c r="A116" s="20">
        <v>33</v>
      </c>
      <c r="B116" s="2" t="s">
        <v>195</v>
      </c>
      <c r="E116" s="2" t="s">
        <v>126</v>
      </c>
      <c r="F116" s="2" t="s">
        <v>126</v>
      </c>
    </row>
    <row r="117" spans="1:6" ht="12.75">
      <c r="A117" s="20">
        <v>34</v>
      </c>
      <c r="B117" s="2" t="s">
        <v>197</v>
      </c>
      <c r="E117" s="2">
        <v>0</v>
      </c>
      <c r="F117" s="8">
        <v>59780</v>
      </c>
    </row>
    <row r="118" ht="12.75">
      <c r="A118" s="20"/>
    </row>
    <row r="119" ht="12.75">
      <c r="B119" s="2" t="s">
        <v>198</v>
      </c>
    </row>
    <row r="120" spans="1:6" ht="12.75">
      <c r="A120" s="20">
        <v>35</v>
      </c>
      <c r="B120" s="2" t="s">
        <v>188</v>
      </c>
      <c r="E120" s="8">
        <v>14334</v>
      </c>
      <c r="F120" s="8">
        <v>34927</v>
      </c>
    </row>
    <row r="121" spans="1:6" ht="12.75">
      <c r="A121" s="20">
        <v>36</v>
      </c>
      <c r="B121" s="2" t="s">
        <v>184</v>
      </c>
      <c r="E121" s="2" t="s">
        <v>126</v>
      </c>
      <c r="F121" s="2" t="s">
        <v>126</v>
      </c>
    </row>
    <row r="123" ht="12.75">
      <c r="B123" s="2" t="s">
        <v>442</v>
      </c>
    </row>
    <row r="124" spans="1:6" ht="12.75">
      <c r="A124" s="20">
        <v>37</v>
      </c>
      <c r="B124" s="2" t="s">
        <v>188</v>
      </c>
      <c r="E124" s="2">
        <v>361</v>
      </c>
      <c r="F124" s="2">
        <v>3666</v>
      </c>
    </row>
    <row r="125" spans="1:2" ht="12.75">
      <c r="A125" s="20">
        <v>38</v>
      </c>
      <c r="B125" s="2" t="s">
        <v>184</v>
      </c>
    </row>
    <row r="126" ht="12.75">
      <c r="A126" s="20"/>
    </row>
    <row r="127" spans="1:2" ht="12.75">
      <c r="A127" s="20"/>
      <c r="B127" s="2" t="s">
        <v>443</v>
      </c>
    </row>
    <row r="128" spans="1:6" ht="12.75">
      <c r="A128" s="20">
        <v>39</v>
      </c>
      <c r="B128" s="2" t="s">
        <v>188</v>
      </c>
      <c r="E128" s="2">
        <v>0</v>
      </c>
      <c r="F128" s="2">
        <v>1399</v>
      </c>
    </row>
    <row r="129" spans="1:6" ht="12.75">
      <c r="A129" s="20">
        <v>40</v>
      </c>
      <c r="B129" s="2" t="s">
        <v>184</v>
      </c>
      <c r="E129" s="2">
        <v>337</v>
      </c>
      <c r="F129" s="2">
        <v>434</v>
      </c>
    </row>
    <row r="131" spans="1:6" ht="12.75">
      <c r="A131" s="20">
        <v>41</v>
      </c>
      <c r="B131" s="2" t="s">
        <v>40</v>
      </c>
      <c r="E131" s="2" t="s">
        <v>126</v>
      </c>
      <c r="F131" s="2" t="s">
        <v>126</v>
      </c>
    </row>
    <row r="134" ht="12.75">
      <c r="A134" s="18" t="s">
        <v>444</v>
      </c>
    </row>
    <row r="135" ht="12.75">
      <c r="A135" s="18"/>
    </row>
    <row r="136" spans="1:6" ht="12.75">
      <c r="A136" s="18"/>
      <c r="F136" s="7" t="s">
        <v>161</v>
      </c>
    </row>
    <row r="138" ht="12.75">
      <c r="B138" s="2" t="s">
        <v>445</v>
      </c>
    </row>
    <row r="139" spans="1:6" ht="12.75">
      <c r="A139" s="20">
        <v>42</v>
      </c>
      <c r="B139" s="2" t="s">
        <v>50</v>
      </c>
      <c r="F139" s="2">
        <v>442690</v>
      </c>
    </row>
    <row r="140" spans="1:6" ht="12.75">
      <c r="A140" s="19" t="s">
        <v>115</v>
      </c>
      <c r="B140" s="2" t="s">
        <v>51</v>
      </c>
      <c r="F140" s="8">
        <v>328316</v>
      </c>
    </row>
    <row r="141" spans="1:6" ht="12.75">
      <c r="A141" s="19" t="s">
        <v>116</v>
      </c>
      <c r="B141" s="2" t="s">
        <v>52</v>
      </c>
      <c r="F141" s="2" t="s">
        <v>126</v>
      </c>
    </row>
    <row r="142" spans="1:6" ht="12.75">
      <c r="A142" s="20">
        <v>43</v>
      </c>
      <c r="B142" s="2" t="s">
        <v>446</v>
      </c>
      <c r="F142" s="8">
        <v>19880</v>
      </c>
    </row>
    <row r="144" ht="12.75">
      <c r="B144" s="2" t="s">
        <v>204</v>
      </c>
    </row>
    <row r="145" ht="12.75">
      <c r="B145" s="2" t="s">
        <v>205</v>
      </c>
    </row>
    <row r="146" spans="1:6" ht="12.75">
      <c r="A146" s="20">
        <v>44</v>
      </c>
      <c r="B146" s="2" t="s">
        <v>206</v>
      </c>
      <c r="F146" s="2">
        <v>1530</v>
      </c>
    </row>
    <row r="147" spans="1:6" ht="12.75">
      <c r="A147" s="20">
        <v>45</v>
      </c>
      <c r="B147" s="2" t="s">
        <v>207</v>
      </c>
      <c r="F147" s="2">
        <v>3586</v>
      </c>
    </row>
    <row r="148" spans="1:6" ht="12.75">
      <c r="A148" s="20">
        <v>46</v>
      </c>
      <c r="B148" s="18" t="s">
        <v>139</v>
      </c>
      <c r="F148" s="2">
        <v>5116</v>
      </c>
    </row>
    <row r="149" spans="1:6" ht="12.75">
      <c r="A149" s="7" t="s">
        <v>121</v>
      </c>
      <c r="B149" s="2" t="s">
        <v>208</v>
      </c>
      <c r="F149" s="2">
        <v>4001</v>
      </c>
    </row>
    <row r="150" spans="1:6" ht="12.75">
      <c r="A150" s="7" t="s">
        <v>321</v>
      </c>
      <c r="B150" s="2" t="s">
        <v>209</v>
      </c>
      <c r="F150" s="2">
        <v>142</v>
      </c>
    </row>
    <row r="152" ht="12.75">
      <c r="B152" s="2" t="s">
        <v>210</v>
      </c>
    </row>
    <row r="153" ht="12.75">
      <c r="B153" s="2" t="s">
        <v>211</v>
      </c>
    </row>
    <row r="154" spans="1:6" ht="12.75">
      <c r="A154" s="20">
        <v>47</v>
      </c>
      <c r="B154" s="2" t="s">
        <v>206</v>
      </c>
      <c r="F154" s="2">
        <v>1501</v>
      </c>
    </row>
    <row r="155" spans="1:6" ht="12.75">
      <c r="A155" s="20">
        <v>48</v>
      </c>
      <c r="B155" s="2" t="s">
        <v>207</v>
      </c>
      <c r="F155" s="2">
        <v>2357</v>
      </c>
    </row>
    <row r="156" spans="1:6" ht="12.75">
      <c r="A156" s="20">
        <v>49</v>
      </c>
      <c r="B156" s="18" t="s">
        <v>139</v>
      </c>
      <c r="F156" s="2">
        <v>3858</v>
      </c>
    </row>
    <row r="157" spans="1:6" ht="12.75">
      <c r="A157" s="7" t="s">
        <v>325</v>
      </c>
      <c r="B157" s="2" t="s">
        <v>449</v>
      </c>
      <c r="F157" s="2">
        <v>2306</v>
      </c>
    </row>
    <row r="158" spans="1:6" ht="12.75">
      <c r="A158" s="7" t="s">
        <v>326</v>
      </c>
      <c r="B158" s="2" t="s">
        <v>450</v>
      </c>
      <c r="F158" s="2">
        <v>236</v>
      </c>
    </row>
    <row r="160" ht="12.75">
      <c r="B160" s="2" t="s">
        <v>451</v>
      </c>
    </row>
    <row r="161" spans="1:6" ht="12.75">
      <c r="A161" s="20">
        <v>50</v>
      </c>
      <c r="B161" s="2" t="s">
        <v>452</v>
      </c>
      <c r="F161" s="2">
        <v>723</v>
      </c>
    </row>
    <row r="162" spans="1:6" ht="12.75">
      <c r="A162" s="19" t="s">
        <v>328</v>
      </c>
      <c r="B162" s="2" t="s">
        <v>453</v>
      </c>
      <c r="F162" s="2">
        <v>1084.5</v>
      </c>
    </row>
    <row r="163" spans="1:6" ht="12.75">
      <c r="A163" s="20">
        <v>51</v>
      </c>
      <c r="B163" s="2" t="s">
        <v>454</v>
      </c>
      <c r="F163" s="8">
        <v>17633</v>
      </c>
    </row>
    <row r="164" spans="1:6" ht="12.75">
      <c r="A164" s="7" t="s">
        <v>330</v>
      </c>
      <c r="B164" s="2" t="s">
        <v>220</v>
      </c>
      <c r="F164" s="8">
        <v>16840</v>
      </c>
    </row>
    <row r="165" ht="12.75">
      <c r="B165" s="2" t="s">
        <v>221</v>
      </c>
    </row>
    <row r="166" spans="1:6" ht="12.75">
      <c r="A166" s="7" t="s">
        <v>331</v>
      </c>
      <c r="B166" s="2" t="s">
        <v>220</v>
      </c>
      <c r="F166" s="2">
        <v>793</v>
      </c>
    </row>
    <row r="167" ht="12.75">
      <c r="B167" s="2" t="s">
        <v>222</v>
      </c>
    </row>
    <row r="169" ht="12.75">
      <c r="A169" s="18" t="s">
        <v>223</v>
      </c>
    </row>
    <row r="171" spans="1:6" ht="12.75">
      <c r="A171" s="7" t="s">
        <v>177</v>
      </c>
      <c r="C171" s="7" t="s">
        <v>169</v>
      </c>
      <c r="F171" s="7" t="s">
        <v>161</v>
      </c>
    </row>
    <row r="173" spans="1:6" ht="12.75">
      <c r="A173" s="20">
        <v>52</v>
      </c>
      <c r="B173" s="2" t="s">
        <v>278</v>
      </c>
      <c r="F173" s="2">
        <v>91</v>
      </c>
    </row>
    <row r="174" spans="1:6" ht="12.75">
      <c r="A174" s="19" t="s">
        <v>122</v>
      </c>
      <c r="B174" s="2" t="s">
        <v>225</v>
      </c>
      <c r="F174" s="2">
        <v>230</v>
      </c>
    </row>
    <row r="175" ht="12.75">
      <c r="B175" s="2" t="s">
        <v>226</v>
      </c>
    </row>
    <row r="176" spans="1:6" ht="12.75">
      <c r="A176" s="20">
        <v>53</v>
      </c>
      <c r="B176" s="2" t="s">
        <v>67</v>
      </c>
      <c r="F176" s="8">
        <v>25400</v>
      </c>
    </row>
    <row r="177" spans="1:6" ht="12.75">
      <c r="A177" s="20">
        <v>54</v>
      </c>
      <c r="B177" s="2" t="s">
        <v>68</v>
      </c>
      <c r="F177" s="2">
        <v>4532</v>
      </c>
    </row>
    <row r="179" ht="12.75">
      <c r="B179" s="27"/>
    </row>
  </sheetData>
  <hyperlinks>
    <hyperlink ref="C15" r:id="rId1" display="susan.parker@csun.edu"/>
  </hyperlinks>
  <printOptions gridLines="1" headings="1"/>
  <pageMargins left="0.75" right="0.75" top="1" bottom="1" header="0.5" footer="0.5"/>
  <pageSetup orientation="portrait"/>
  <headerFooter alignWithMargins="0">
    <oddFooter>&amp;C&amp;F&amp;RPage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G179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16384" width="11.421875" style="2" customWidth="1"/>
  </cols>
  <sheetData>
    <row r="1" spans="1:3" ht="18">
      <c r="A1" s="11" t="s">
        <v>140</v>
      </c>
      <c r="B1" s="12"/>
      <c r="C1" s="12"/>
    </row>
    <row r="2" spans="1:3" ht="18">
      <c r="A2" s="12" t="s">
        <v>141</v>
      </c>
      <c r="B2" s="12"/>
      <c r="C2" s="12"/>
    </row>
    <row r="3" spans="1:3" ht="18">
      <c r="A3" s="13" t="s">
        <v>142</v>
      </c>
      <c r="B3" s="12"/>
      <c r="C3" s="12" t="s">
        <v>143</v>
      </c>
    </row>
    <row r="5" spans="1:5" ht="12.75">
      <c r="A5" s="14" t="s">
        <v>144</v>
      </c>
      <c r="B5" s="15" t="s">
        <v>377</v>
      </c>
      <c r="C5" s="16"/>
      <c r="D5" s="16"/>
      <c r="E5" s="17"/>
    </row>
    <row r="7" spans="1:5" ht="12.75">
      <c r="A7" s="18" t="s">
        <v>145</v>
      </c>
      <c r="C7" s="15"/>
      <c r="D7" s="16"/>
      <c r="E7" s="17"/>
    </row>
    <row r="9" spans="1:5" ht="12.75">
      <c r="A9" s="18" t="s">
        <v>147</v>
      </c>
      <c r="C9" s="15"/>
      <c r="D9" s="16"/>
      <c r="E9" s="17"/>
    </row>
    <row r="11" spans="1:3" ht="12.75">
      <c r="A11" s="18" t="s">
        <v>149</v>
      </c>
      <c r="B11" s="15"/>
      <c r="C11" s="17"/>
    </row>
    <row r="13" spans="1:3" ht="12.75">
      <c r="A13" s="18" t="s">
        <v>151</v>
      </c>
      <c r="B13" s="15"/>
      <c r="C13" s="17"/>
    </row>
    <row r="15" spans="1:4" ht="12.75">
      <c r="A15" s="18" t="s">
        <v>153</v>
      </c>
      <c r="C15" s="15"/>
      <c r="D15" s="17"/>
    </row>
    <row r="19" ht="12.75">
      <c r="A19" s="18" t="s">
        <v>155</v>
      </c>
    </row>
    <row r="20" ht="12.75">
      <c r="A20" s="18" t="s">
        <v>156</v>
      </c>
    </row>
    <row r="21" ht="12.75">
      <c r="A21" s="18" t="s">
        <v>157</v>
      </c>
    </row>
    <row r="22" ht="12.75">
      <c r="A22" s="18"/>
    </row>
    <row r="24" ht="12.75">
      <c r="A24" s="18" t="s">
        <v>158</v>
      </c>
    </row>
    <row r="25" ht="12.75">
      <c r="A25" s="18"/>
    </row>
    <row r="26" spans="1:6" ht="12.75">
      <c r="A26" s="19" t="s">
        <v>159</v>
      </c>
      <c r="C26" s="7" t="s">
        <v>160</v>
      </c>
      <c r="F26" s="7" t="s">
        <v>161</v>
      </c>
    </row>
    <row r="28" spans="1:6" ht="12.75">
      <c r="A28" s="20">
        <v>1</v>
      </c>
      <c r="B28" s="2" t="s">
        <v>162</v>
      </c>
      <c r="F28" s="2">
        <v>0</v>
      </c>
    </row>
    <row r="29" ht="12.75">
      <c r="A29" s="20"/>
    </row>
    <row r="31" ht="12.75">
      <c r="A31" s="14" t="s">
        <v>163</v>
      </c>
    </row>
    <row r="33" spans="1:6" ht="12.75">
      <c r="A33" s="7" t="s">
        <v>159</v>
      </c>
      <c r="C33" s="7" t="s">
        <v>164</v>
      </c>
      <c r="F33" s="7" t="s">
        <v>165</v>
      </c>
    </row>
    <row r="34" spans="1:4" ht="12.75">
      <c r="A34" s="7"/>
      <c r="D34" s="7"/>
    </row>
    <row r="35" spans="1:6" ht="12.75">
      <c r="A35" s="20">
        <v>2</v>
      </c>
      <c r="B35" s="2" t="s">
        <v>166</v>
      </c>
      <c r="F35" s="2">
        <v>13.61</v>
      </c>
    </row>
    <row r="36" spans="1:6" ht="12.75">
      <c r="A36" s="19" t="s">
        <v>72</v>
      </c>
      <c r="B36" s="2" t="s">
        <v>218</v>
      </c>
      <c r="F36" s="2">
        <v>13.61</v>
      </c>
    </row>
    <row r="37" spans="1:6" ht="12.75">
      <c r="A37" s="19" t="s">
        <v>73</v>
      </c>
      <c r="B37" s="2" t="s">
        <v>219</v>
      </c>
      <c r="F37" s="2">
        <v>0</v>
      </c>
    </row>
    <row r="39" spans="1:6" ht="12.75">
      <c r="A39" s="20">
        <v>3</v>
      </c>
      <c r="B39" s="2" t="s">
        <v>224</v>
      </c>
      <c r="F39" s="2">
        <v>35.5</v>
      </c>
    </row>
    <row r="40" spans="1:6" ht="12.75">
      <c r="A40" s="19" t="s">
        <v>75</v>
      </c>
      <c r="B40" s="2" t="s">
        <v>229</v>
      </c>
      <c r="F40" s="2">
        <v>26.5</v>
      </c>
    </row>
    <row r="41" spans="1:6" ht="12.75">
      <c r="A41" s="20">
        <v>4</v>
      </c>
      <c r="B41" s="2" t="s">
        <v>167</v>
      </c>
      <c r="F41" s="2">
        <v>0</v>
      </c>
    </row>
    <row r="42" spans="1:6" ht="12.75">
      <c r="A42" s="20">
        <v>5</v>
      </c>
      <c r="B42" s="2" t="s">
        <v>230</v>
      </c>
      <c r="F42" s="2">
        <v>18.77</v>
      </c>
    </row>
    <row r="43" spans="1:6" ht="12.75">
      <c r="A43" s="20">
        <v>6</v>
      </c>
      <c r="B43" s="18" t="s">
        <v>335</v>
      </c>
      <c r="F43" s="2">
        <f>F35+F39+F41+F42</f>
        <v>67.88</v>
      </c>
    </row>
    <row r="46" ht="12.75">
      <c r="A46" s="18" t="s">
        <v>168</v>
      </c>
    </row>
    <row r="48" spans="1:6" ht="12.75">
      <c r="A48" s="7" t="s">
        <v>159</v>
      </c>
      <c r="C48" s="7" t="s">
        <v>169</v>
      </c>
      <c r="F48" s="7" t="s">
        <v>170</v>
      </c>
    </row>
    <row r="49" spans="1:4" ht="12.75">
      <c r="A49" s="7"/>
      <c r="D49" s="7"/>
    </row>
    <row r="50" ht="12.75">
      <c r="B50" s="18" t="s">
        <v>171</v>
      </c>
    </row>
    <row r="51" spans="1:7" ht="12.75">
      <c r="A51" s="20">
        <v>7</v>
      </c>
      <c r="B51" s="2" t="s">
        <v>231</v>
      </c>
      <c r="F51" s="8">
        <v>980774</v>
      </c>
      <c r="G51" s="7"/>
    </row>
    <row r="52" spans="1:7" ht="12.75">
      <c r="A52" s="19" t="s">
        <v>79</v>
      </c>
      <c r="B52" s="2" t="s">
        <v>239</v>
      </c>
      <c r="F52" s="8">
        <v>980774</v>
      </c>
      <c r="G52" s="7"/>
    </row>
    <row r="53" spans="1:6" ht="12.75">
      <c r="A53" s="20">
        <v>8</v>
      </c>
      <c r="B53" s="2" t="s">
        <v>241</v>
      </c>
      <c r="F53" s="8">
        <v>1366457</v>
      </c>
    </row>
    <row r="54" spans="1:6" ht="12.75">
      <c r="A54" s="20">
        <v>9</v>
      </c>
      <c r="B54" s="2" t="s">
        <v>242</v>
      </c>
      <c r="F54" s="8">
        <v>245415</v>
      </c>
    </row>
    <row r="56" ht="12.75">
      <c r="B56" s="18" t="s">
        <v>212</v>
      </c>
    </row>
    <row r="57" spans="1:6" ht="12.75">
      <c r="A57" s="20">
        <v>10</v>
      </c>
      <c r="B57" s="2" t="s">
        <v>245</v>
      </c>
      <c r="F57" s="8">
        <v>365585</v>
      </c>
    </row>
    <row r="58" spans="1:6" ht="12.75">
      <c r="A58" s="7" t="s">
        <v>85</v>
      </c>
      <c r="B58" s="2" t="s">
        <v>246</v>
      </c>
      <c r="F58" s="8">
        <v>365585</v>
      </c>
    </row>
    <row r="59" spans="1:6" ht="12.75">
      <c r="A59" s="20">
        <v>11</v>
      </c>
      <c r="B59" s="2" t="s">
        <v>172</v>
      </c>
      <c r="F59" s="8">
        <v>906071</v>
      </c>
    </row>
    <row r="60" spans="1:6" ht="12.75">
      <c r="A60" s="7" t="s">
        <v>288</v>
      </c>
      <c r="B60" s="2" t="s">
        <v>1</v>
      </c>
      <c r="F60" s="8">
        <v>632539</v>
      </c>
    </row>
    <row r="61" spans="1:6" ht="12.75">
      <c r="A61" s="7" t="s">
        <v>289</v>
      </c>
      <c r="B61" s="2" t="s">
        <v>2</v>
      </c>
      <c r="F61" s="8">
        <v>273532</v>
      </c>
    </row>
    <row r="62" spans="1:6" ht="12.75">
      <c r="A62" s="20">
        <v>12</v>
      </c>
      <c r="B62" s="2" t="s">
        <v>3</v>
      </c>
      <c r="F62" s="8">
        <v>77128</v>
      </c>
    </row>
    <row r="63" spans="1:6" ht="12.75">
      <c r="A63" s="20">
        <v>13</v>
      </c>
      <c r="B63" s="2" t="s">
        <v>4</v>
      </c>
      <c r="F63" s="8">
        <v>38429</v>
      </c>
    </row>
    <row r="64" spans="1:6" ht="12.75">
      <c r="A64" s="20">
        <v>14</v>
      </c>
      <c r="B64" s="2" t="s">
        <v>5</v>
      </c>
      <c r="F64" s="8">
        <v>161460</v>
      </c>
    </row>
    <row r="65" spans="1:6" ht="12.75">
      <c r="A65" s="19" t="s">
        <v>293</v>
      </c>
      <c r="B65" s="2" t="s">
        <v>6</v>
      </c>
      <c r="F65" s="8">
        <v>73074</v>
      </c>
    </row>
    <row r="66" spans="1:7" ht="12.75">
      <c r="A66" s="20">
        <v>15</v>
      </c>
      <c r="B66" s="2" t="s">
        <v>173</v>
      </c>
      <c r="F66" s="8">
        <v>92563</v>
      </c>
      <c r="G66" s="7"/>
    </row>
    <row r="67" spans="1:6" ht="12.75">
      <c r="A67" s="20">
        <v>16</v>
      </c>
      <c r="B67" s="2" t="s">
        <v>8</v>
      </c>
      <c r="F67" s="8">
        <v>0</v>
      </c>
    </row>
    <row r="69" spans="1:6" ht="12.75">
      <c r="A69" s="20">
        <v>17</v>
      </c>
      <c r="B69" s="2" t="s">
        <v>9</v>
      </c>
      <c r="F69" s="8">
        <v>30265</v>
      </c>
    </row>
    <row r="70" spans="1:6" ht="12.75">
      <c r="A70" s="20">
        <v>18</v>
      </c>
      <c r="B70" s="2" t="s">
        <v>10</v>
      </c>
      <c r="F70" s="8">
        <v>59293</v>
      </c>
    </row>
    <row r="71" spans="1:6" ht="12.75">
      <c r="A71" s="20">
        <v>19</v>
      </c>
      <c r="B71" s="2" t="s">
        <v>11</v>
      </c>
      <c r="F71" s="8">
        <v>249239</v>
      </c>
    </row>
    <row r="72" spans="1:6" ht="12.75">
      <c r="A72" s="20">
        <v>20</v>
      </c>
      <c r="B72" s="2" t="s">
        <v>174</v>
      </c>
      <c r="F72" s="8">
        <v>32389</v>
      </c>
    </row>
    <row r="73" spans="1:6" ht="12.75">
      <c r="A73" s="20">
        <v>21</v>
      </c>
      <c r="B73" s="2" t="s">
        <v>13</v>
      </c>
      <c r="F73" s="8">
        <v>231961</v>
      </c>
    </row>
    <row r="74" spans="1:6" ht="12.75">
      <c r="A74" s="20">
        <v>22</v>
      </c>
      <c r="B74" s="18" t="s">
        <v>345</v>
      </c>
      <c r="F74" s="2">
        <f>SUM(F51,F53,F54,F57,F59,F62:F64,F66,F67,F69:F73)</f>
        <v>4837029</v>
      </c>
    </row>
    <row r="75" spans="1:6" ht="12.75">
      <c r="A75" s="20">
        <v>23</v>
      </c>
      <c r="B75" s="2" t="s">
        <v>14</v>
      </c>
      <c r="F75" s="8">
        <v>405265</v>
      </c>
    </row>
    <row r="76" spans="1:6" ht="12.75">
      <c r="A76" s="7" t="s">
        <v>304</v>
      </c>
      <c r="B76" s="2" t="s">
        <v>175</v>
      </c>
      <c r="F76" s="2">
        <f>F74+F75</f>
        <v>5242294</v>
      </c>
    </row>
    <row r="77" ht="12.75">
      <c r="A77" s="7"/>
    </row>
    <row r="78" ht="12.75">
      <c r="A78" s="7"/>
    </row>
    <row r="79" ht="12.75">
      <c r="A79" s="14" t="s">
        <v>176</v>
      </c>
    </row>
    <row r="81" spans="1:6" ht="12.75">
      <c r="A81" s="7" t="s">
        <v>177</v>
      </c>
      <c r="C81" s="23" t="s">
        <v>169</v>
      </c>
      <c r="E81" s="7" t="s">
        <v>213</v>
      </c>
      <c r="F81" s="7" t="s">
        <v>178</v>
      </c>
    </row>
    <row r="83" spans="2:6" ht="12.75">
      <c r="B83" s="2" t="s">
        <v>179</v>
      </c>
      <c r="E83" s="8"/>
      <c r="F83" s="8"/>
    </row>
    <row r="84" ht="12.75">
      <c r="B84" s="2" t="s">
        <v>180</v>
      </c>
    </row>
    <row r="85" ht="12.75">
      <c r="B85" s="2" t="s">
        <v>181</v>
      </c>
    </row>
    <row r="86" ht="12.75">
      <c r="B86" s="2" t="s">
        <v>182</v>
      </c>
    </row>
    <row r="87" spans="1:6" ht="12.75">
      <c r="A87" s="20">
        <v>24</v>
      </c>
      <c r="B87" s="2" t="s">
        <v>183</v>
      </c>
      <c r="E87" s="8">
        <v>15451</v>
      </c>
      <c r="F87" s="8">
        <v>707861</v>
      </c>
    </row>
    <row r="88" spans="1:6" ht="12.75">
      <c r="A88" s="20">
        <v>25</v>
      </c>
      <c r="B88" s="2" t="s">
        <v>184</v>
      </c>
      <c r="E88" s="8">
        <v>8822</v>
      </c>
      <c r="F88" s="8">
        <v>433342</v>
      </c>
    </row>
    <row r="89" spans="1:6" ht="12.75">
      <c r="A89" s="7" t="s">
        <v>307</v>
      </c>
      <c r="B89" s="2" t="s">
        <v>15</v>
      </c>
      <c r="E89" s="8">
        <v>12213</v>
      </c>
      <c r="F89" s="8">
        <v>595926</v>
      </c>
    </row>
    <row r="90" spans="1:6" ht="12.75">
      <c r="A90" s="7" t="s">
        <v>309</v>
      </c>
      <c r="B90" s="2" t="s">
        <v>17</v>
      </c>
      <c r="E90" s="8">
        <v>11421</v>
      </c>
      <c r="F90" s="7" t="s">
        <v>185</v>
      </c>
    </row>
    <row r="91" spans="1:6" ht="12.75">
      <c r="A91" s="7" t="s">
        <v>92</v>
      </c>
      <c r="B91" s="2" t="s">
        <v>18</v>
      </c>
      <c r="E91" s="8">
        <v>792</v>
      </c>
      <c r="F91" s="7" t="s">
        <v>185</v>
      </c>
    </row>
    <row r="92" spans="1:6" ht="12.75">
      <c r="A92" s="7" t="s">
        <v>93</v>
      </c>
      <c r="B92" s="2" t="s">
        <v>19</v>
      </c>
      <c r="E92" s="8">
        <v>2838</v>
      </c>
      <c r="F92" s="8">
        <v>99994</v>
      </c>
    </row>
    <row r="93" spans="1:6" ht="12.75">
      <c r="A93" s="7" t="s">
        <v>94</v>
      </c>
      <c r="B93" s="2" t="s">
        <v>20</v>
      </c>
      <c r="E93" s="8">
        <v>400</v>
      </c>
      <c r="F93" s="8">
        <v>11941</v>
      </c>
    </row>
    <row r="94" spans="1:6" ht="12.75">
      <c r="A94" s="7" t="s">
        <v>95</v>
      </c>
      <c r="B94" s="2" t="s">
        <v>21</v>
      </c>
      <c r="E94" s="8">
        <v>0</v>
      </c>
      <c r="F94" s="8">
        <v>0</v>
      </c>
    </row>
    <row r="95" spans="1:6" ht="12.75">
      <c r="A95" s="7" t="s">
        <v>96</v>
      </c>
      <c r="B95" s="2" t="s">
        <v>22</v>
      </c>
      <c r="E95" s="8">
        <v>1422</v>
      </c>
      <c r="F95" s="7" t="s">
        <v>185</v>
      </c>
    </row>
    <row r="96" spans="1:6" ht="12.75">
      <c r="A96" s="19" t="s">
        <v>308</v>
      </c>
      <c r="B96" s="2" t="s">
        <v>42</v>
      </c>
      <c r="E96" s="8">
        <v>8430</v>
      </c>
      <c r="F96" s="8">
        <v>423271</v>
      </c>
    </row>
    <row r="98" ht="12.75">
      <c r="B98" s="2" t="s">
        <v>186</v>
      </c>
    </row>
    <row r="99" ht="12.75">
      <c r="B99" s="2" t="s">
        <v>187</v>
      </c>
    </row>
    <row r="100" spans="1:6" ht="12.75">
      <c r="A100" s="20">
        <v>26</v>
      </c>
      <c r="B100" s="2" t="s">
        <v>188</v>
      </c>
      <c r="E100" s="2">
        <v>0</v>
      </c>
      <c r="F100" s="2">
        <v>0</v>
      </c>
    </row>
    <row r="101" spans="1:6" ht="12.75">
      <c r="A101" s="20">
        <v>27</v>
      </c>
      <c r="B101" s="2" t="s">
        <v>184</v>
      </c>
      <c r="E101" s="2">
        <v>0</v>
      </c>
      <c r="F101" s="2">
        <v>0</v>
      </c>
    </row>
    <row r="103" ht="12.75">
      <c r="B103" s="2" t="s">
        <v>189</v>
      </c>
    </row>
    <row r="104" ht="12.75">
      <c r="B104" s="2" t="s">
        <v>190</v>
      </c>
    </row>
    <row r="105" spans="1:6" ht="12.75">
      <c r="A105" s="20">
        <v>28</v>
      </c>
      <c r="B105" s="2" t="s">
        <v>346</v>
      </c>
      <c r="E105" s="2">
        <v>89</v>
      </c>
      <c r="F105" s="8">
        <v>5863</v>
      </c>
    </row>
    <row r="106" spans="1:6" ht="12.75">
      <c r="A106" s="20">
        <v>29</v>
      </c>
      <c r="B106" s="2" t="s">
        <v>191</v>
      </c>
      <c r="E106" s="2">
        <v>203</v>
      </c>
      <c r="F106" s="8">
        <v>5659</v>
      </c>
    </row>
    <row r="107" spans="1:6" ht="12.75">
      <c r="A107" s="19" t="s">
        <v>101</v>
      </c>
      <c r="B107" s="2" t="s">
        <v>192</v>
      </c>
      <c r="E107" s="2">
        <v>19</v>
      </c>
      <c r="F107" s="8">
        <v>2724</v>
      </c>
    </row>
    <row r="108" spans="1:6" ht="12.75">
      <c r="A108" s="7" t="s">
        <v>102</v>
      </c>
      <c r="B108" s="2" t="s">
        <v>193</v>
      </c>
      <c r="E108" s="2">
        <v>58</v>
      </c>
      <c r="F108" s="8">
        <v>2881</v>
      </c>
    </row>
    <row r="109" spans="1:6" ht="12.75">
      <c r="A109" s="7" t="s">
        <v>113</v>
      </c>
      <c r="B109" s="2" t="s">
        <v>45</v>
      </c>
      <c r="E109" s="7" t="s">
        <v>185</v>
      </c>
      <c r="F109" s="8">
        <v>341</v>
      </c>
    </row>
    <row r="110" ht="12.75">
      <c r="A110" s="7"/>
    </row>
    <row r="111" ht="12.75">
      <c r="B111" s="2" t="s">
        <v>194</v>
      </c>
    </row>
    <row r="112" spans="1:6" ht="12.75">
      <c r="A112" s="20">
        <v>30</v>
      </c>
      <c r="B112" s="2" t="s">
        <v>188</v>
      </c>
      <c r="E112" s="8">
        <v>24925</v>
      </c>
      <c r="F112" s="8">
        <v>2423478</v>
      </c>
    </row>
    <row r="113" spans="1:6" ht="12.75">
      <c r="A113" s="20">
        <v>31</v>
      </c>
      <c r="B113" s="2" t="s">
        <v>184</v>
      </c>
      <c r="E113" s="2">
        <v>0</v>
      </c>
      <c r="F113" s="8">
        <v>4786</v>
      </c>
    </row>
    <row r="115" spans="1:6" ht="12.75">
      <c r="A115" s="20">
        <v>32</v>
      </c>
      <c r="B115" s="2" t="s">
        <v>31</v>
      </c>
      <c r="E115" s="2">
        <v>109</v>
      </c>
      <c r="F115" s="2">
        <v>714</v>
      </c>
    </row>
    <row r="116" spans="1:6" ht="12.75">
      <c r="A116" s="20">
        <v>33</v>
      </c>
      <c r="B116" s="2" t="s">
        <v>195</v>
      </c>
      <c r="E116" s="2">
        <v>17</v>
      </c>
      <c r="F116" s="8">
        <v>12976</v>
      </c>
    </row>
    <row r="117" spans="1:6" ht="12.75">
      <c r="A117" s="20">
        <v>34</v>
      </c>
      <c r="B117" s="2" t="s">
        <v>197</v>
      </c>
      <c r="E117" s="2">
        <v>0</v>
      </c>
      <c r="F117" s="8">
        <v>72</v>
      </c>
    </row>
    <row r="118" ht="12.75">
      <c r="A118" s="20"/>
    </row>
    <row r="119" ht="12.75">
      <c r="B119" s="2" t="s">
        <v>198</v>
      </c>
    </row>
    <row r="120" spans="1:6" ht="12.75">
      <c r="A120" s="20">
        <v>35</v>
      </c>
      <c r="B120" s="2" t="s">
        <v>188</v>
      </c>
      <c r="E120" s="2">
        <v>595</v>
      </c>
      <c r="F120" s="8">
        <v>5011</v>
      </c>
    </row>
    <row r="121" spans="1:6" ht="12.75">
      <c r="A121" s="20">
        <v>36</v>
      </c>
      <c r="B121" s="2" t="s">
        <v>184</v>
      </c>
      <c r="E121" s="2">
        <v>519</v>
      </c>
      <c r="F121" s="8">
        <v>2883</v>
      </c>
    </row>
    <row r="123" ht="12.75">
      <c r="B123" s="2" t="s">
        <v>442</v>
      </c>
    </row>
    <row r="124" spans="1:6" ht="12.75">
      <c r="A124" s="20">
        <v>37</v>
      </c>
      <c r="B124" s="2" t="s">
        <v>188</v>
      </c>
      <c r="E124" s="2">
        <v>672</v>
      </c>
      <c r="F124" s="8">
        <v>3206</v>
      </c>
    </row>
    <row r="125" spans="1:6" ht="12.75">
      <c r="A125" s="20">
        <v>38</v>
      </c>
      <c r="B125" s="2" t="s">
        <v>184</v>
      </c>
      <c r="E125" s="2">
        <v>500</v>
      </c>
      <c r="F125" s="8">
        <v>2223</v>
      </c>
    </row>
    <row r="126" ht="12.75">
      <c r="A126" s="20"/>
    </row>
    <row r="127" spans="1:2" ht="12.75">
      <c r="A127" s="20"/>
      <c r="B127" s="2" t="s">
        <v>443</v>
      </c>
    </row>
    <row r="128" spans="1:6" ht="12.75">
      <c r="A128" s="20">
        <v>39</v>
      </c>
      <c r="B128" s="2" t="s">
        <v>188</v>
      </c>
      <c r="E128" s="2">
        <v>296</v>
      </c>
      <c r="F128" s="8">
        <v>2582</v>
      </c>
    </row>
    <row r="129" spans="1:6" ht="12.75">
      <c r="A129" s="20">
        <v>40</v>
      </c>
      <c r="B129" s="2" t="s">
        <v>184</v>
      </c>
      <c r="E129" s="2">
        <v>17</v>
      </c>
      <c r="F129" s="8">
        <v>370</v>
      </c>
    </row>
    <row r="131" spans="1:6" ht="12.75">
      <c r="A131" s="20">
        <v>41</v>
      </c>
      <c r="B131" s="2" t="s">
        <v>40</v>
      </c>
      <c r="E131" s="2">
        <v>0</v>
      </c>
      <c r="F131" s="8">
        <v>6201</v>
      </c>
    </row>
    <row r="134" ht="12.75">
      <c r="A134" s="18" t="s">
        <v>444</v>
      </c>
    </row>
    <row r="135" ht="12.75">
      <c r="A135" s="18"/>
    </row>
    <row r="136" spans="1:6" ht="12.75">
      <c r="A136" s="18"/>
      <c r="F136" s="7" t="s">
        <v>161</v>
      </c>
    </row>
    <row r="138" ht="12.75">
      <c r="B138" s="2" t="s">
        <v>445</v>
      </c>
    </row>
    <row r="139" spans="1:6" ht="12.75">
      <c r="A139" s="20">
        <v>42</v>
      </c>
      <c r="B139" s="2" t="s">
        <v>50</v>
      </c>
      <c r="F139" s="8">
        <v>182143</v>
      </c>
    </row>
    <row r="140" spans="1:6" ht="12.75">
      <c r="A140" s="19" t="s">
        <v>115</v>
      </c>
      <c r="B140" s="2" t="s">
        <v>51</v>
      </c>
      <c r="F140" s="8">
        <v>220596</v>
      </c>
    </row>
    <row r="141" spans="1:6" ht="12.75">
      <c r="A141" s="19" t="s">
        <v>116</v>
      </c>
      <c r="B141" s="2" t="s">
        <v>52</v>
      </c>
      <c r="F141" s="8">
        <v>12675</v>
      </c>
    </row>
    <row r="142" spans="1:6" ht="12.75">
      <c r="A142" s="20">
        <v>43</v>
      </c>
      <c r="B142" s="2" t="s">
        <v>446</v>
      </c>
      <c r="F142" s="8">
        <v>65270</v>
      </c>
    </row>
    <row r="144" ht="12.75">
      <c r="B144" s="2" t="s">
        <v>204</v>
      </c>
    </row>
    <row r="145" ht="12.75">
      <c r="B145" s="2" t="s">
        <v>205</v>
      </c>
    </row>
    <row r="146" spans="1:6" ht="12.75">
      <c r="A146" s="20">
        <v>44</v>
      </c>
      <c r="B146" s="2" t="s">
        <v>206</v>
      </c>
      <c r="F146" s="8">
        <v>7092</v>
      </c>
    </row>
    <row r="147" spans="1:6" ht="12.75">
      <c r="A147" s="20">
        <v>45</v>
      </c>
      <c r="B147" s="2" t="s">
        <v>207</v>
      </c>
      <c r="F147" s="8">
        <v>4573</v>
      </c>
    </row>
    <row r="148" spans="1:6" ht="12.75">
      <c r="A148" s="20">
        <v>46</v>
      </c>
      <c r="B148" s="18" t="s">
        <v>139</v>
      </c>
      <c r="F148" s="8">
        <v>11665</v>
      </c>
    </row>
    <row r="149" spans="1:6" ht="12.75">
      <c r="A149" s="7" t="s">
        <v>121</v>
      </c>
      <c r="B149" s="2" t="s">
        <v>208</v>
      </c>
      <c r="F149" s="8">
        <v>7317</v>
      </c>
    </row>
    <row r="150" spans="1:6" ht="12.75">
      <c r="A150" s="7" t="s">
        <v>321</v>
      </c>
      <c r="B150" s="2" t="s">
        <v>209</v>
      </c>
      <c r="F150" s="8">
        <v>244</v>
      </c>
    </row>
    <row r="152" ht="12.75">
      <c r="B152" s="2" t="s">
        <v>210</v>
      </c>
    </row>
    <row r="153" ht="12.75">
      <c r="B153" s="2" t="s">
        <v>211</v>
      </c>
    </row>
    <row r="154" spans="1:6" ht="12.75">
      <c r="A154" s="20">
        <v>47</v>
      </c>
      <c r="B154" s="2" t="s">
        <v>206</v>
      </c>
      <c r="F154" s="8">
        <v>4778</v>
      </c>
    </row>
    <row r="155" spans="1:6" ht="12.75">
      <c r="A155" s="20">
        <v>48</v>
      </c>
      <c r="B155" s="2" t="s">
        <v>207</v>
      </c>
      <c r="F155" s="8">
        <v>5212</v>
      </c>
    </row>
    <row r="156" spans="1:6" ht="12.75">
      <c r="A156" s="20">
        <v>49</v>
      </c>
      <c r="B156" s="18" t="s">
        <v>139</v>
      </c>
      <c r="F156" s="8">
        <v>9990</v>
      </c>
    </row>
    <row r="157" spans="1:6" ht="12.75">
      <c r="A157" s="7" t="s">
        <v>325</v>
      </c>
      <c r="B157" s="2" t="s">
        <v>449</v>
      </c>
      <c r="F157" s="8">
        <v>3733</v>
      </c>
    </row>
    <row r="158" spans="1:6" ht="12.75">
      <c r="A158" s="7" t="s">
        <v>326</v>
      </c>
      <c r="B158" s="2" t="s">
        <v>450</v>
      </c>
      <c r="F158" s="8">
        <v>281</v>
      </c>
    </row>
    <row r="160" ht="12.75">
      <c r="B160" s="2" t="s">
        <v>451</v>
      </c>
    </row>
    <row r="161" spans="1:6" ht="12.75">
      <c r="A161" s="20">
        <v>50</v>
      </c>
      <c r="B161" s="2" t="s">
        <v>452</v>
      </c>
      <c r="F161" s="8">
        <v>298</v>
      </c>
    </row>
    <row r="162" spans="1:6" ht="12.75">
      <c r="A162" s="19" t="s">
        <v>328</v>
      </c>
      <c r="B162" s="2" t="s">
        <v>453</v>
      </c>
      <c r="F162" s="8">
        <v>390</v>
      </c>
    </row>
    <row r="163" spans="1:6" ht="12.75">
      <c r="A163" s="20">
        <v>51</v>
      </c>
      <c r="B163" s="2" t="s">
        <v>454</v>
      </c>
      <c r="F163" s="8">
        <v>6328</v>
      </c>
    </row>
    <row r="164" spans="1:6" ht="12.75">
      <c r="A164" s="7" t="s">
        <v>330</v>
      </c>
      <c r="B164" s="2" t="s">
        <v>220</v>
      </c>
      <c r="F164" s="8">
        <v>6119</v>
      </c>
    </row>
    <row r="165" ht="12.75">
      <c r="B165" s="2" t="s">
        <v>221</v>
      </c>
    </row>
    <row r="166" spans="1:6" ht="12.75">
      <c r="A166" s="7" t="s">
        <v>331</v>
      </c>
      <c r="B166" s="2" t="s">
        <v>220</v>
      </c>
      <c r="F166" s="8">
        <v>209</v>
      </c>
    </row>
    <row r="167" ht="12.75">
      <c r="B167" s="2" t="s">
        <v>222</v>
      </c>
    </row>
    <row r="169" ht="12.75">
      <c r="A169" s="18" t="s">
        <v>223</v>
      </c>
    </row>
    <row r="171" spans="1:6" ht="12.75">
      <c r="A171" s="7" t="s">
        <v>177</v>
      </c>
      <c r="C171" s="7" t="s">
        <v>169</v>
      </c>
      <c r="F171" s="7" t="s">
        <v>161</v>
      </c>
    </row>
    <row r="173" spans="1:6" ht="12.75">
      <c r="A173" s="20">
        <v>52</v>
      </c>
      <c r="B173" s="2" t="s">
        <v>278</v>
      </c>
      <c r="F173" s="2">
        <v>83</v>
      </c>
    </row>
    <row r="174" spans="1:6" ht="12.75">
      <c r="A174" s="19" t="s">
        <v>122</v>
      </c>
      <c r="B174" s="2" t="s">
        <v>225</v>
      </c>
      <c r="F174" s="2">
        <v>137</v>
      </c>
    </row>
    <row r="175" ht="12.75">
      <c r="B175" s="2" t="s">
        <v>226</v>
      </c>
    </row>
    <row r="176" spans="1:6" ht="12.75">
      <c r="A176" s="20">
        <v>53</v>
      </c>
      <c r="B176" s="2" t="s">
        <v>67</v>
      </c>
      <c r="F176" s="8">
        <v>29414</v>
      </c>
    </row>
    <row r="177" spans="1:6" ht="12.75">
      <c r="A177" s="20">
        <v>54</v>
      </c>
      <c r="B177" s="2" t="s">
        <v>68</v>
      </c>
      <c r="F177" s="8">
        <v>1599</v>
      </c>
    </row>
    <row r="179" ht="12.75">
      <c r="B179" s="27"/>
    </row>
  </sheetData>
  <printOptions gridLines="1" headings="1"/>
  <pageMargins left="0.75" right="0.75" top="1" bottom="1" header="0.5" footer="0.5"/>
  <pageSetup orientation="portrait"/>
  <headerFooter alignWithMargins="0">
    <oddFooter>&amp;C&amp;F&amp;RPage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H179"/>
  <sheetViews>
    <sheetView zoomScale="120" zoomScaleNormal="120" workbookViewId="0" topLeftCell="A1">
      <selection activeCell="H1" sqref="H1"/>
    </sheetView>
  </sheetViews>
  <sheetFormatPr defaultColWidth="9.140625" defaultRowHeight="12.75"/>
  <cols>
    <col min="1" max="3" width="11.421875" style="2" customWidth="1"/>
    <col min="4" max="4" width="12.421875" style="2" customWidth="1"/>
    <col min="5" max="5" width="15.7109375" style="2" customWidth="1"/>
    <col min="6" max="6" width="14.421875" style="2" customWidth="1"/>
    <col min="7" max="16384" width="11.421875" style="2" customWidth="1"/>
  </cols>
  <sheetData>
    <row r="1" spans="1:3" ht="18">
      <c r="A1" s="11" t="s">
        <v>140</v>
      </c>
      <c r="B1" s="12"/>
      <c r="C1" s="12"/>
    </row>
    <row r="2" spans="1:3" ht="18">
      <c r="A2" s="12" t="s">
        <v>141</v>
      </c>
      <c r="B2" s="12"/>
      <c r="C2" s="12"/>
    </row>
    <row r="3" spans="1:3" ht="18">
      <c r="A3" s="13" t="s">
        <v>142</v>
      </c>
      <c r="B3" s="12"/>
      <c r="C3" s="12" t="s">
        <v>143</v>
      </c>
    </row>
    <row r="5" spans="1:5" ht="12.75">
      <c r="A5" s="14" t="s">
        <v>144</v>
      </c>
      <c r="B5" s="15" t="s">
        <v>378</v>
      </c>
      <c r="C5" s="16"/>
      <c r="D5" s="16"/>
      <c r="E5" s="17"/>
    </row>
    <row r="7" spans="1:5" ht="12.75">
      <c r="A7" s="18" t="s">
        <v>145</v>
      </c>
      <c r="C7" s="15" t="s">
        <v>379</v>
      </c>
      <c r="D7" s="16"/>
      <c r="E7" s="17"/>
    </row>
    <row r="9" spans="1:5" ht="12.75">
      <c r="A9" s="18" t="s">
        <v>147</v>
      </c>
      <c r="C9" s="15" t="s">
        <v>380</v>
      </c>
      <c r="D9" s="16"/>
      <c r="E9" s="17"/>
    </row>
    <row r="11" spans="1:3" ht="12.75">
      <c r="A11" s="18" t="s">
        <v>149</v>
      </c>
      <c r="B11" s="15" t="s">
        <v>381</v>
      </c>
      <c r="C11" s="17"/>
    </row>
    <row r="13" spans="1:3" ht="12.75">
      <c r="A13" s="18" t="s">
        <v>151</v>
      </c>
      <c r="B13" s="15" t="s">
        <v>382</v>
      </c>
      <c r="C13" s="17"/>
    </row>
    <row r="15" spans="1:4" ht="15">
      <c r="A15" s="18" t="s">
        <v>153</v>
      </c>
      <c r="C15" s="34" t="s">
        <v>383</v>
      </c>
      <c r="D15" s="17"/>
    </row>
    <row r="19" ht="12.75">
      <c r="A19" s="18" t="s">
        <v>155</v>
      </c>
    </row>
    <row r="20" ht="12.75">
      <c r="A20" s="18" t="s">
        <v>156</v>
      </c>
    </row>
    <row r="21" ht="12.75">
      <c r="A21" s="18" t="s">
        <v>157</v>
      </c>
    </row>
    <row r="22" ht="12.75">
      <c r="A22" s="18"/>
    </row>
    <row r="24" ht="12.75">
      <c r="A24" s="18" t="s">
        <v>158</v>
      </c>
    </row>
    <row r="25" ht="12.75">
      <c r="A25" s="18"/>
    </row>
    <row r="26" spans="1:6" ht="12.75">
      <c r="A26" s="19" t="s">
        <v>159</v>
      </c>
      <c r="C26" s="7" t="s">
        <v>160</v>
      </c>
      <c r="F26" s="7" t="s">
        <v>161</v>
      </c>
    </row>
    <row r="28" spans="1:6" ht="12.75">
      <c r="A28" s="20">
        <v>1</v>
      </c>
      <c r="B28" s="2" t="s">
        <v>162</v>
      </c>
      <c r="F28" s="2">
        <v>0</v>
      </c>
    </row>
    <row r="29" ht="12.75">
      <c r="A29" s="20"/>
    </row>
    <row r="31" ht="12.75">
      <c r="A31" s="14" t="s">
        <v>163</v>
      </c>
    </row>
    <row r="33" spans="1:6" ht="12.75">
      <c r="A33" s="7" t="s">
        <v>159</v>
      </c>
      <c r="C33" s="7" t="s">
        <v>164</v>
      </c>
      <c r="F33" s="7" t="s">
        <v>165</v>
      </c>
    </row>
    <row r="34" spans="1:4" ht="12.75">
      <c r="A34" s="7"/>
      <c r="D34" s="7"/>
    </row>
    <row r="35" spans="1:6" ht="12.75">
      <c r="A35" s="20">
        <v>2</v>
      </c>
      <c r="B35" s="2" t="s">
        <v>166</v>
      </c>
      <c r="F35" s="2">
        <v>26.21</v>
      </c>
    </row>
    <row r="36" spans="1:6" ht="12.75">
      <c r="A36" s="19" t="s">
        <v>72</v>
      </c>
      <c r="B36" s="2" t="s">
        <v>218</v>
      </c>
      <c r="F36" s="2">
        <v>24.21</v>
      </c>
    </row>
    <row r="37" spans="1:6" ht="12.75">
      <c r="A37" s="19" t="s">
        <v>73</v>
      </c>
      <c r="B37" s="2" t="s">
        <v>219</v>
      </c>
      <c r="F37" s="2">
        <v>2</v>
      </c>
    </row>
    <row r="39" spans="1:6" ht="12.75">
      <c r="A39" s="20">
        <v>3</v>
      </c>
      <c r="B39" s="2" t="s">
        <v>224</v>
      </c>
      <c r="F39" s="2">
        <v>57.17</v>
      </c>
    </row>
    <row r="40" spans="1:6" ht="12.75">
      <c r="A40" s="19" t="s">
        <v>75</v>
      </c>
      <c r="B40" s="2" t="s">
        <v>229</v>
      </c>
      <c r="F40" s="2">
        <v>44.17</v>
      </c>
    </row>
    <row r="41" spans="1:6" ht="12.75">
      <c r="A41" s="20">
        <v>4</v>
      </c>
      <c r="B41" s="2" t="s">
        <v>167</v>
      </c>
      <c r="F41" s="2">
        <v>0</v>
      </c>
    </row>
    <row r="42" spans="1:6" ht="12.75">
      <c r="A42" s="20">
        <v>5</v>
      </c>
      <c r="B42" s="2" t="s">
        <v>230</v>
      </c>
      <c r="F42" s="2">
        <v>40.88</v>
      </c>
    </row>
    <row r="43" spans="1:6" ht="12.75">
      <c r="A43" s="20">
        <v>6</v>
      </c>
      <c r="B43" s="18" t="s">
        <v>335</v>
      </c>
      <c r="F43" s="2">
        <f>F35+F39+F41+F42</f>
        <v>124.25999999999999</v>
      </c>
    </row>
    <row r="46" ht="12.75">
      <c r="A46" s="18" t="s">
        <v>168</v>
      </c>
    </row>
    <row r="48" spans="1:6" ht="12.75">
      <c r="A48" s="7" t="s">
        <v>159</v>
      </c>
      <c r="C48" s="7" t="s">
        <v>169</v>
      </c>
      <c r="F48" s="7" t="s">
        <v>170</v>
      </c>
    </row>
    <row r="49" spans="1:4" ht="12.75">
      <c r="A49" s="7"/>
      <c r="D49" s="7"/>
    </row>
    <row r="50" spans="2:6" ht="12.75">
      <c r="B50" s="18" t="s">
        <v>171</v>
      </c>
      <c r="F50" s="50"/>
    </row>
    <row r="51" spans="1:7" ht="12.75">
      <c r="A51" s="20">
        <v>7</v>
      </c>
      <c r="B51" s="2" t="s">
        <v>231</v>
      </c>
      <c r="F51" s="8">
        <v>1748817</v>
      </c>
      <c r="G51" s="7"/>
    </row>
    <row r="52" spans="1:7" ht="12.75">
      <c r="A52" s="19" t="s">
        <v>79</v>
      </c>
      <c r="B52" s="2" t="s">
        <v>239</v>
      </c>
      <c r="F52" s="8">
        <v>1731279</v>
      </c>
      <c r="G52" s="7"/>
    </row>
    <row r="53" spans="1:6" ht="12.75">
      <c r="A53" s="20">
        <v>8</v>
      </c>
      <c r="B53" s="2" t="s">
        <v>241</v>
      </c>
      <c r="F53" s="8">
        <v>1978576</v>
      </c>
    </row>
    <row r="54" spans="1:6" ht="12.75">
      <c r="A54" s="20">
        <v>9</v>
      </c>
      <c r="B54" s="2" t="s">
        <v>242</v>
      </c>
      <c r="F54" s="8">
        <v>557111</v>
      </c>
    </row>
    <row r="56" ht="12.75">
      <c r="B56" s="18" t="s">
        <v>212</v>
      </c>
    </row>
    <row r="57" spans="1:6" ht="12.75">
      <c r="A57" s="20">
        <v>10</v>
      </c>
      <c r="B57" s="2" t="s">
        <v>245</v>
      </c>
      <c r="F57" s="51">
        <v>674458</v>
      </c>
    </row>
    <row r="58" spans="1:6" ht="12.75">
      <c r="A58" s="7" t="s">
        <v>85</v>
      </c>
      <c r="B58" s="2" t="s">
        <v>246</v>
      </c>
      <c r="F58" s="8">
        <v>670675</v>
      </c>
    </row>
    <row r="59" spans="1:6" ht="12.75">
      <c r="A59" s="20">
        <v>11</v>
      </c>
      <c r="B59" s="2" t="s">
        <v>172</v>
      </c>
      <c r="F59" s="8">
        <v>903394</v>
      </c>
    </row>
    <row r="60" spans="1:6" ht="12.75">
      <c r="A60" s="7" t="s">
        <v>288</v>
      </c>
      <c r="B60" s="2" t="s">
        <v>1</v>
      </c>
      <c r="F60" s="8">
        <v>726998</v>
      </c>
    </row>
    <row r="61" spans="1:6" ht="12.75">
      <c r="A61" s="7" t="s">
        <v>289</v>
      </c>
      <c r="B61" s="2" t="s">
        <v>2</v>
      </c>
      <c r="F61" s="8">
        <v>176396</v>
      </c>
    </row>
    <row r="62" spans="1:6" ht="12.75">
      <c r="A62" s="20">
        <v>12</v>
      </c>
      <c r="B62" s="2" t="s">
        <v>3</v>
      </c>
      <c r="F62" s="8">
        <v>94141</v>
      </c>
    </row>
    <row r="63" spans="1:6" ht="12.75">
      <c r="A63" s="20">
        <v>13</v>
      </c>
      <c r="B63" s="2" t="s">
        <v>4</v>
      </c>
      <c r="F63" s="8">
        <v>49373</v>
      </c>
    </row>
    <row r="64" spans="1:6" ht="12.75">
      <c r="A64" s="20">
        <v>14</v>
      </c>
      <c r="B64" s="2" t="s">
        <v>5</v>
      </c>
      <c r="F64" s="8">
        <v>249436</v>
      </c>
    </row>
    <row r="65" spans="1:6" ht="12.75">
      <c r="A65" s="19" t="s">
        <v>293</v>
      </c>
      <c r="B65" s="2" t="s">
        <v>6</v>
      </c>
      <c r="F65" s="8">
        <v>174471</v>
      </c>
    </row>
    <row r="66" spans="1:7" ht="12.75">
      <c r="A66" s="20">
        <v>15</v>
      </c>
      <c r="B66" s="2" t="s">
        <v>173</v>
      </c>
      <c r="F66" s="2" t="s">
        <v>384</v>
      </c>
      <c r="G66" s="7"/>
    </row>
    <row r="67" spans="1:6" ht="12.75">
      <c r="A67" s="20">
        <v>16</v>
      </c>
      <c r="B67" s="2" t="s">
        <v>8</v>
      </c>
      <c r="F67" s="8">
        <v>11910</v>
      </c>
    </row>
    <row r="68" ht="12.75">
      <c r="F68" s="8"/>
    </row>
    <row r="69" spans="1:6" ht="12.75">
      <c r="A69" s="20">
        <v>17</v>
      </c>
      <c r="B69" s="2" t="s">
        <v>9</v>
      </c>
      <c r="F69" s="8">
        <v>40000</v>
      </c>
    </row>
    <row r="70" spans="1:6" ht="12.75">
      <c r="A70" s="20">
        <v>18</v>
      </c>
      <c r="B70" s="2" t="s">
        <v>10</v>
      </c>
      <c r="F70" s="8">
        <v>90361</v>
      </c>
    </row>
    <row r="71" spans="1:6" ht="12.75">
      <c r="A71" s="20">
        <v>19</v>
      </c>
      <c r="B71" s="2" t="s">
        <v>11</v>
      </c>
      <c r="F71" s="8">
        <v>331912</v>
      </c>
    </row>
    <row r="72" spans="1:6" ht="12.75">
      <c r="A72" s="20">
        <v>20</v>
      </c>
      <c r="B72" s="2" t="s">
        <v>174</v>
      </c>
      <c r="F72" s="8">
        <v>51801</v>
      </c>
    </row>
    <row r="73" spans="1:6" ht="12.75">
      <c r="A73" s="20">
        <v>21</v>
      </c>
      <c r="B73" s="2" t="s">
        <v>13</v>
      </c>
      <c r="F73" s="8">
        <v>271747</v>
      </c>
    </row>
    <row r="74" spans="1:6" ht="12.75">
      <c r="A74" s="20">
        <v>22</v>
      </c>
      <c r="B74" s="18" t="s">
        <v>345</v>
      </c>
      <c r="F74" s="8">
        <v>7053037</v>
      </c>
    </row>
    <row r="75" spans="1:6" ht="12.75">
      <c r="A75" s="20">
        <v>23</v>
      </c>
      <c r="B75" s="2" t="s">
        <v>14</v>
      </c>
      <c r="F75" s="2">
        <v>0</v>
      </c>
    </row>
    <row r="76" spans="1:6" ht="12.75">
      <c r="A76" s="7" t="s">
        <v>304</v>
      </c>
      <c r="B76" s="2" t="s">
        <v>175</v>
      </c>
      <c r="F76" s="8">
        <f>F74+F75</f>
        <v>7053037</v>
      </c>
    </row>
    <row r="77" ht="12.75">
      <c r="A77" s="7"/>
    </row>
    <row r="78" ht="12.75">
      <c r="A78" s="7"/>
    </row>
    <row r="79" ht="12.75">
      <c r="A79" s="14" t="s">
        <v>176</v>
      </c>
    </row>
    <row r="81" spans="1:6" ht="12.75">
      <c r="A81" s="7" t="s">
        <v>177</v>
      </c>
      <c r="C81" s="23" t="s">
        <v>169</v>
      </c>
      <c r="E81" s="7" t="s">
        <v>213</v>
      </c>
      <c r="F81" s="7" t="s">
        <v>178</v>
      </c>
    </row>
    <row r="83" ht="12.75">
      <c r="B83" s="2" t="s">
        <v>179</v>
      </c>
    </row>
    <row r="84" ht="12.75">
      <c r="B84" s="2" t="s">
        <v>180</v>
      </c>
    </row>
    <row r="85" ht="12.75">
      <c r="B85" s="2" t="s">
        <v>181</v>
      </c>
    </row>
    <row r="86" ht="12.75">
      <c r="B86" s="2" t="s">
        <v>182</v>
      </c>
    </row>
    <row r="87" spans="1:8" ht="12.75">
      <c r="A87" s="20">
        <v>24</v>
      </c>
      <c r="B87" s="2" t="s">
        <v>183</v>
      </c>
      <c r="E87" s="8">
        <v>29531</v>
      </c>
      <c r="F87" s="8">
        <v>1175617</v>
      </c>
      <c r="H87" s="93">
        <f>F89+F92+F93+F94</f>
        <v>1175174</v>
      </c>
    </row>
    <row r="88" spans="1:6" ht="12.75">
      <c r="A88" s="20">
        <v>25</v>
      </c>
      <c r="B88" s="2" t="s">
        <v>184</v>
      </c>
      <c r="E88" s="8">
        <v>19571</v>
      </c>
      <c r="F88" s="8">
        <v>770779</v>
      </c>
    </row>
    <row r="89" spans="1:6" ht="12.75">
      <c r="A89" s="7" t="s">
        <v>307</v>
      </c>
      <c r="B89" s="2" t="s">
        <v>15</v>
      </c>
      <c r="E89" s="8">
        <v>24022</v>
      </c>
      <c r="F89" s="8">
        <v>931565</v>
      </c>
    </row>
    <row r="90" spans="1:6" ht="12.75">
      <c r="A90" s="7" t="s">
        <v>309</v>
      </c>
      <c r="B90" s="2" t="s">
        <v>17</v>
      </c>
      <c r="E90" s="8">
        <v>21958</v>
      </c>
      <c r="F90" s="7" t="s">
        <v>185</v>
      </c>
    </row>
    <row r="91" spans="1:6" ht="12.75">
      <c r="A91" s="7" t="s">
        <v>92</v>
      </c>
      <c r="B91" s="2" t="s">
        <v>18</v>
      </c>
      <c r="E91" s="8">
        <v>2064</v>
      </c>
      <c r="F91" s="7" t="s">
        <v>185</v>
      </c>
    </row>
    <row r="92" spans="1:6" ht="12.75">
      <c r="A92" s="7" t="s">
        <v>93</v>
      </c>
      <c r="B92" s="2" t="s">
        <v>19</v>
      </c>
      <c r="E92" s="8">
        <v>4488</v>
      </c>
      <c r="F92" s="8">
        <v>201307</v>
      </c>
    </row>
    <row r="93" spans="1:6" ht="12.75">
      <c r="A93" s="7" t="s">
        <v>94</v>
      </c>
      <c r="B93" s="2" t="s">
        <v>20</v>
      </c>
      <c r="E93" s="8">
        <v>371</v>
      </c>
      <c r="F93" s="8">
        <v>22999</v>
      </c>
    </row>
    <row r="94" spans="1:6" ht="12.75">
      <c r="A94" s="7" t="s">
        <v>95</v>
      </c>
      <c r="B94" s="2" t="s">
        <v>21</v>
      </c>
      <c r="E94" s="8">
        <v>650</v>
      </c>
      <c r="F94" s="8">
        <v>19303</v>
      </c>
    </row>
    <row r="95" spans="1:6" ht="12.75">
      <c r="A95" s="7" t="s">
        <v>96</v>
      </c>
      <c r="B95" s="2" t="s">
        <v>22</v>
      </c>
      <c r="E95" s="8">
        <v>6041</v>
      </c>
      <c r="F95" s="7" t="s">
        <v>185</v>
      </c>
    </row>
    <row r="96" spans="1:6" ht="12.75">
      <c r="A96" s="19" t="s">
        <v>308</v>
      </c>
      <c r="B96" s="2" t="s">
        <v>42</v>
      </c>
      <c r="E96" s="8">
        <v>19028</v>
      </c>
      <c r="F96" s="8">
        <v>736227</v>
      </c>
    </row>
    <row r="98" ht="12.75">
      <c r="B98" s="2" t="s">
        <v>186</v>
      </c>
    </row>
    <row r="99" ht="12.75">
      <c r="B99" s="2" t="s">
        <v>187</v>
      </c>
    </row>
    <row r="100" spans="1:6" ht="12.75">
      <c r="A100" s="20">
        <v>26</v>
      </c>
      <c r="B100" s="2" t="s">
        <v>188</v>
      </c>
      <c r="E100" s="2" t="s">
        <v>385</v>
      </c>
      <c r="F100" s="8">
        <v>673260</v>
      </c>
    </row>
    <row r="101" spans="1:6" ht="12.75">
      <c r="A101" s="20">
        <v>27</v>
      </c>
      <c r="B101" s="2" t="s">
        <v>184</v>
      </c>
      <c r="E101" s="2" t="s">
        <v>385</v>
      </c>
      <c r="F101" s="2" t="s">
        <v>384</v>
      </c>
    </row>
    <row r="103" ht="12.75">
      <c r="B103" s="2" t="s">
        <v>189</v>
      </c>
    </row>
    <row r="104" ht="12.75">
      <c r="B104" s="2" t="s">
        <v>190</v>
      </c>
    </row>
    <row r="105" spans="1:6" ht="12.75">
      <c r="A105" s="20">
        <v>28</v>
      </c>
      <c r="B105" s="2" t="s">
        <v>346</v>
      </c>
      <c r="E105" s="27">
        <v>46</v>
      </c>
      <c r="F105" s="8">
        <v>4040</v>
      </c>
    </row>
    <row r="106" spans="1:6" ht="12.75">
      <c r="A106" s="20">
        <v>29</v>
      </c>
      <c r="B106" s="2" t="s">
        <v>191</v>
      </c>
      <c r="E106" s="27">
        <v>45</v>
      </c>
      <c r="F106" s="8">
        <v>4032</v>
      </c>
    </row>
    <row r="107" spans="1:6" ht="12.75">
      <c r="A107" s="19" t="s">
        <v>101</v>
      </c>
      <c r="B107" s="2" t="s">
        <v>192</v>
      </c>
      <c r="E107" s="27">
        <v>42</v>
      </c>
      <c r="F107" s="8">
        <v>3227</v>
      </c>
    </row>
    <row r="108" spans="1:6" ht="12.75">
      <c r="A108" s="7" t="s">
        <v>102</v>
      </c>
      <c r="B108" s="2" t="s">
        <v>193</v>
      </c>
      <c r="E108" s="27">
        <v>1</v>
      </c>
      <c r="F108" s="8">
        <v>487</v>
      </c>
    </row>
    <row r="109" spans="1:6" ht="12.75">
      <c r="A109" s="7" t="s">
        <v>113</v>
      </c>
      <c r="B109" s="2" t="s">
        <v>45</v>
      </c>
      <c r="E109" s="7" t="s">
        <v>185</v>
      </c>
      <c r="F109" s="8">
        <v>568</v>
      </c>
    </row>
    <row r="110" ht="12.75">
      <c r="A110" s="7"/>
    </row>
    <row r="111" ht="12.75">
      <c r="B111" s="2" t="s">
        <v>194</v>
      </c>
    </row>
    <row r="112" spans="1:6" ht="12.75">
      <c r="A112" s="20">
        <v>30</v>
      </c>
      <c r="B112" s="2" t="s">
        <v>188</v>
      </c>
      <c r="E112" s="8">
        <v>52975</v>
      </c>
      <c r="F112" s="8">
        <v>2269028</v>
      </c>
    </row>
    <row r="113" spans="1:6" ht="12.75">
      <c r="A113" s="20">
        <v>31</v>
      </c>
      <c r="B113" s="2" t="s">
        <v>184</v>
      </c>
      <c r="E113" s="8">
        <v>7008</v>
      </c>
      <c r="F113" s="8">
        <v>18186</v>
      </c>
    </row>
    <row r="115" spans="1:6" ht="12.75">
      <c r="A115" s="20">
        <v>32</v>
      </c>
      <c r="B115" s="2" t="s">
        <v>31</v>
      </c>
      <c r="E115" s="2">
        <v>111</v>
      </c>
      <c r="F115" s="8">
        <v>4270</v>
      </c>
    </row>
    <row r="116" spans="1:6" ht="12.75">
      <c r="A116" s="20">
        <v>33</v>
      </c>
      <c r="B116" s="2" t="s">
        <v>195</v>
      </c>
      <c r="E116" s="2">
        <v>294</v>
      </c>
      <c r="F116" s="8">
        <v>21816</v>
      </c>
    </row>
    <row r="117" spans="1:6" ht="12.75">
      <c r="A117" s="20">
        <v>34</v>
      </c>
      <c r="B117" s="2" t="s">
        <v>391</v>
      </c>
      <c r="D117" s="52"/>
      <c r="E117" s="8">
        <v>1114</v>
      </c>
      <c r="F117" s="8">
        <v>114145</v>
      </c>
    </row>
    <row r="118" ht="12.75">
      <c r="A118" s="20"/>
    </row>
    <row r="119" ht="12.75">
      <c r="B119" s="2" t="s">
        <v>198</v>
      </c>
    </row>
    <row r="120" spans="1:6" ht="12.75">
      <c r="A120" s="20">
        <v>35</v>
      </c>
      <c r="B120" s="2" t="s">
        <v>188</v>
      </c>
      <c r="E120" s="2">
        <v>161</v>
      </c>
      <c r="F120" s="8">
        <v>5998</v>
      </c>
    </row>
    <row r="121" spans="1:6" ht="12.75">
      <c r="A121" s="20">
        <v>36</v>
      </c>
      <c r="B121" s="2" t="s">
        <v>184</v>
      </c>
      <c r="E121" s="2">
        <v>90</v>
      </c>
      <c r="F121" s="2" t="s">
        <v>384</v>
      </c>
    </row>
    <row r="123" ht="12.75">
      <c r="B123" s="2" t="s">
        <v>442</v>
      </c>
    </row>
    <row r="124" spans="1:6" ht="12.75">
      <c r="A124" s="20">
        <v>37</v>
      </c>
      <c r="B124" s="2" t="s">
        <v>188</v>
      </c>
      <c r="E124" s="8">
        <v>1012</v>
      </c>
      <c r="F124" s="8">
        <v>10169</v>
      </c>
    </row>
    <row r="125" spans="1:6" ht="12.75">
      <c r="A125" s="20">
        <v>38</v>
      </c>
      <c r="B125" s="2" t="s">
        <v>184</v>
      </c>
      <c r="E125" s="2">
        <v>453</v>
      </c>
      <c r="F125" s="2" t="s">
        <v>384</v>
      </c>
    </row>
    <row r="126" ht="12.75">
      <c r="A126" s="20"/>
    </row>
    <row r="127" spans="1:2" ht="12.75">
      <c r="A127" s="20"/>
      <c r="B127" s="2" t="s">
        <v>443</v>
      </c>
    </row>
    <row r="128" spans="1:6" ht="12.75">
      <c r="A128" s="20">
        <v>39</v>
      </c>
      <c r="B128" s="2" t="s">
        <v>188</v>
      </c>
      <c r="E128" s="2">
        <v>453</v>
      </c>
      <c r="F128" s="8">
        <v>1262</v>
      </c>
    </row>
    <row r="129" spans="1:6" ht="12.75">
      <c r="A129" s="20">
        <v>40</v>
      </c>
      <c r="B129" s="2" t="s">
        <v>184</v>
      </c>
      <c r="E129" s="2">
        <v>301</v>
      </c>
      <c r="F129" s="8">
        <v>1013</v>
      </c>
    </row>
    <row r="131" spans="1:6" ht="12.75">
      <c r="A131" s="20">
        <v>41</v>
      </c>
      <c r="B131" s="2" t="s">
        <v>40</v>
      </c>
      <c r="E131" s="2">
        <v>26</v>
      </c>
      <c r="F131" s="2">
        <v>356</v>
      </c>
    </row>
    <row r="134" ht="12.75">
      <c r="A134" s="18" t="s">
        <v>444</v>
      </c>
    </row>
    <row r="135" ht="12.75">
      <c r="A135" s="18"/>
    </row>
    <row r="136" spans="1:6" ht="12.75">
      <c r="A136" s="18"/>
      <c r="F136" s="7" t="s">
        <v>161</v>
      </c>
    </row>
    <row r="138" ht="12.75">
      <c r="B138" s="2" t="s">
        <v>445</v>
      </c>
    </row>
    <row r="139" spans="1:6" ht="12.75">
      <c r="A139" s="20">
        <v>42</v>
      </c>
      <c r="B139" s="2" t="s">
        <v>50</v>
      </c>
      <c r="F139" s="8">
        <v>238660</v>
      </c>
    </row>
    <row r="140" spans="1:6" ht="12.75">
      <c r="A140" s="19" t="s">
        <v>115</v>
      </c>
      <c r="B140" s="2" t="s">
        <v>51</v>
      </c>
      <c r="F140" s="8">
        <v>292896</v>
      </c>
    </row>
    <row r="141" spans="1:6" ht="12.75">
      <c r="A141" s="19" t="s">
        <v>116</v>
      </c>
      <c r="B141" s="2" t="s">
        <v>52</v>
      </c>
      <c r="F141" s="8">
        <v>1191</v>
      </c>
    </row>
    <row r="142" spans="1:6" ht="12.75">
      <c r="A142" s="20">
        <v>43</v>
      </c>
      <c r="B142" s="2" t="s">
        <v>446</v>
      </c>
      <c r="F142" s="8">
        <v>62609</v>
      </c>
    </row>
    <row r="144" ht="12.75">
      <c r="B144" s="2" t="s">
        <v>204</v>
      </c>
    </row>
    <row r="145" ht="12.75">
      <c r="B145" s="2" t="s">
        <v>205</v>
      </c>
    </row>
    <row r="146" spans="1:6" ht="12.75">
      <c r="A146" s="20">
        <v>44</v>
      </c>
      <c r="B146" s="2" t="s">
        <v>206</v>
      </c>
      <c r="F146" s="8">
        <v>3502</v>
      </c>
    </row>
    <row r="147" spans="1:6" ht="12.75">
      <c r="A147" s="20">
        <v>45</v>
      </c>
      <c r="B147" s="2" t="s">
        <v>207</v>
      </c>
      <c r="F147" s="8">
        <v>3797</v>
      </c>
    </row>
    <row r="148" spans="1:6" ht="12.75">
      <c r="A148" s="20">
        <v>46</v>
      </c>
      <c r="B148" s="18" t="s">
        <v>139</v>
      </c>
      <c r="F148" s="8">
        <v>7299</v>
      </c>
    </row>
    <row r="149" spans="1:6" ht="12.75">
      <c r="A149" s="7" t="s">
        <v>121</v>
      </c>
      <c r="B149" s="2" t="s">
        <v>208</v>
      </c>
      <c r="F149" s="8">
        <v>3868</v>
      </c>
    </row>
    <row r="150" spans="1:6" ht="12.75">
      <c r="A150" s="7" t="s">
        <v>321</v>
      </c>
      <c r="B150" s="2" t="s">
        <v>209</v>
      </c>
      <c r="F150" s="8">
        <v>284</v>
      </c>
    </row>
    <row r="152" ht="12.75">
      <c r="B152" s="2" t="s">
        <v>210</v>
      </c>
    </row>
    <row r="153" ht="12.75">
      <c r="B153" s="2" t="s">
        <v>211</v>
      </c>
    </row>
    <row r="154" spans="1:6" ht="12.75">
      <c r="A154" s="20">
        <v>47</v>
      </c>
      <c r="B154" s="2" t="s">
        <v>206</v>
      </c>
      <c r="F154" s="8">
        <v>2178</v>
      </c>
    </row>
    <row r="155" spans="1:6" ht="12.75">
      <c r="A155" s="20">
        <v>48</v>
      </c>
      <c r="B155" s="2" t="s">
        <v>207</v>
      </c>
      <c r="F155" s="8">
        <v>3520</v>
      </c>
    </row>
    <row r="156" spans="1:6" ht="12.75">
      <c r="A156" s="20">
        <v>49</v>
      </c>
      <c r="B156" s="18" t="s">
        <v>139</v>
      </c>
      <c r="F156" s="8">
        <v>5698</v>
      </c>
    </row>
    <row r="157" spans="1:6" ht="12.75">
      <c r="A157" s="7" t="s">
        <v>325</v>
      </c>
      <c r="B157" s="2" t="s">
        <v>449</v>
      </c>
      <c r="F157" s="8">
        <v>3615</v>
      </c>
    </row>
    <row r="158" spans="1:6" ht="12.75">
      <c r="A158" s="7" t="s">
        <v>326</v>
      </c>
      <c r="B158" s="2" t="s">
        <v>450</v>
      </c>
      <c r="F158" s="8">
        <v>326</v>
      </c>
    </row>
    <row r="160" ht="12.75">
      <c r="B160" s="2" t="s">
        <v>451</v>
      </c>
    </row>
    <row r="161" spans="1:6" ht="12.75">
      <c r="A161" s="20">
        <v>50</v>
      </c>
      <c r="B161" s="2" t="s">
        <v>452</v>
      </c>
      <c r="F161" s="8">
        <v>487</v>
      </c>
    </row>
    <row r="162" spans="1:6" ht="12.75">
      <c r="A162" s="19" t="s">
        <v>328</v>
      </c>
      <c r="B162" s="2" t="s">
        <v>453</v>
      </c>
      <c r="F162" s="8">
        <v>0</v>
      </c>
    </row>
    <row r="163" spans="1:6" ht="12.75">
      <c r="A163" s="20">
        <v>51</v>
      </c>
      <c r="B163" s="2" t="s">
        <v>454</v>
      </c>
      <c r="F163" s="8">
        <v>9464</v>
      </c>
    </row>
    <row r="164" spans="1:6" ht="12.75">
      <c r="A164" s="7" t="s">
        <v>330</v>
      </c>
      <c r="B164" s="2" t="s">
        <v>220</v>
      </c>
      <c r="F164" s="8">
        <v>0</v>
      </c>
    </row>
    <row r="165" ht="12.75">
      <c r="B165" s="2" t="s">
        <v>221</v>
      </c>
    </row>
    <row r="166" spans="1:6" ht="12.75">
      <c r="A166" s="7" t="s">
        <v>331</v>
      </c>
      <c r="B166" s="2" t="s">
        <v>220</v>
      </c>
      <c r="F166" s="8">
        <v>625</v>
      </c>
    </row>
    <row r="167" ht="12.75">
      <c r="B167" s="2" t="s">
        <v>222</v>
      </c>
    </row>
    <row r="169" ht="12.75">
      <c r="A169" s="18" t="s">
        <v>223</v>
      </c>
    </row>
    <row r="171" spans="1:6" ht="12.75">
      <c r="A171" s="7" t="s">
        <v>177</v>
      </c>
      <c r="C171" s="7" t="s">
        <v>169</v>
      </c>
      <c r="F171" s="7" t="s">
        <v>161</v>
      </c>
    </row>
    <row r="173" spans="1:6" ht="12.75">
      <c r="A173" s="20">
        <v>52</v>
      </c>
      <c r="B173" s="2" t="s">
        <v>278</v>
      </c>
      <c r="F173" s="2">
        <v>93.5</v>
      </c>
    </row>
    <row r="174" spans="1:6" ht="12.75">
      <c r="A174" s="19" t="s">
        <v>122</v>
      </c>
      <c r="B174" s="2" t="s">
        <v>225</v>
      </c>
      <c r="F174" s="2">
        <v>170.5</v>
      </c>
    </row>
    <row r="175" ht="12.75">
      <c r="B175" s="2" t="s">
        <v>226</v>
      </c>
    </row>
    <row r="176" spans="1:6" ht="12.75">
      <c r="A176" s="20">
        <v>53</v>
      </c>
      <c r="B176" s="2" t="s">
        <v>67</v>
      </c>
      <c r="F176" s="8">
        <v>48822</v>
      </c>
    </row>
    <row r="177" spans="1:6" ht="12.75">
      <c r="A177" s="20">
        <v>54</v>
      </c>
      <c r="B177" s="2" t="s">
        <v>68</v>
      </c>
      <c r="F177" s="8">
        <v>2599</v>
      </c>
    </row>
    <row r="179" ht="12.75">
      <c r="B179" s="27"/>
    </row>
  </sheetData>
  <printOptions gridLines="1" headings="1"/>
  <pageMargins left="0.75" right="0.75" top="1" bottom="1" header="0.5" footer="0.5"/>
  <pageSetup orientation="portrait"/>
  <headerFooter alignWithMargins="0">
    <oddFooter>&amp;C&amp;F&amp;RPage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H179"/>
  <sheetViews>
    <sheetView zoomScale="120" zoomScaleNormal="120" workbookViewId="0" topLeftCell="A1">
      <selection activeCell="H1" sqref="H1"/>
    </sheetView>
  </sheetViews>
  <sheetFormatPr defaultColWidth="9.140625" defaultRowHeight="12.75"/>
  <cols>
    <col min="1" max="3" width="11.421875" style="2" customWidth="1"/>
    <col min="4" max="4" width="14.7109375" style="2" customWidth="1"/>
    <col min="5" max="5" width="15.140625" style="2" customWidth="1"/>
    <col min="6" max="6" width="14.140625" style="2" customWidth="1"/>
    <col min="7" max="16384" width="11.421875" style="2" customWidth="1"/>
  </cols>
  <sheetData>
    <row r="1" spans="1:3" ht="18">
      <c r="A1" s="11" t="s">
        <v>140</v>
      </c>
      <c r="B1" s="12"/>
      <c r="C1" s="12"/>
    </row>
    <row r="2" spans="1:3" ht="18">
      <c r="A2" s="12" t="s">
        <v>141</v>
      </c>
      <c r="B2" s="12"/>
      <c r="C2" s="12"/>
    </row>
    <row r="3" spans="1:3" ht="18">
      <c r="A3" s="13" t="s">
        <v>142</v>
      </c>
      <c r="B3" s="12"/>
      <c r="C3" s="12" t="s">
        <v>143</v>
      </c>
    </row>
    <row r="5" spans="1:5" ht="12.75">
      <c r="A5" s="14" t="s">
        <v>144</v>
      </c>
      <c r="B5" s="15" t="s">
        <v>386</v>
      </c>
      <c r="C5" s="16"/>
      <c r="D5" s="16"/>
      <c r="E5" s="17"/>
    </row>
    <row r="7" spans="1:5" ht="12.75">
      <c r="A7" s="18" t="s">
        <v>145</v>
      </c>
      <c r="C7" s="15" t="s">
        <v>387</v>
      </c>
      <c r="D7" s="16"/>
      <c r="E7" s="17"/>
    </row>
    <row r="9" spans="1:5" ht="12.75">
      <c r="A9" s="18" t="s">
        <v>147</v>
      </c>
      <c r="C9" s="15" t="s">
        <v>466</v>
      </c>
      <c r="D9" s="16"/>
      <c r="E9" s="17"/>
    </row>
    <row r="11" spans="1:3" ht="12.75">
      <c r="A11" s="18" t="s">
        <v>149</v>
      </c>
      <c r="B11" s="15" t="s">
        <v>388</v>
      </c>
      <c r="C11" s="17"/>
    </row>
    <row r="13" spans="1:3" ht="12.75">
      <c r="A13" s="18" t="s">
        <v>151</v>
      </c>
      <c r="B13" s="15" t="s">
        <v>389</v>
      </c>
      <c r="C13" s="17"/>
    </row>
    <row r="15" spans="1:4" ht="12.75">
      <c r="A15" s="18" t="s">
        <v>153</v>
      </c>
      <c r="C15" s="15" t="s">
        <v>390</v>
      </c>
      <c r="D15" s="17"/>
    </row>
    <row r="19" ht="12.75">
      <c r="A19" s="18" t="s">
        <v>155</v>
      </c>
    </row>
    <row r="20" ht="12.75">
      <c r="A20" s="18" t="s">
        <v>156</v>
      </c>
    </row>
    <row r="21" ht="12.75">
      <c r="A21" s="18" t="s">
        <v>157</v>
      </c>
    </row>
    <row r="22" ht="12.75">
      <c r="A22" s="18"/>
    </row>
    <row r="24" ht="12.75">
      <c r="A24" s="18" t="s">
        <v>158</v>
      </c>
    </row>
    <row r="25" ht="12.75">
      <c r="A25" s="18"/>
    </row>
    <row r="26" spans="1:6" ht="12.75">
      <c r="A26" s="19" t="s">
        <v>159</v>
      </c>
      <c r="C26" s="7" t="s">
        <v>160</v>
      </c>
      <c r="F26" s="7" t="s">
        <v>161</v>
      </c>
    </row>
    <row r="28" spans="1:6" ht="12.75">
      <c r="A28" s="20">
        <v>1</v>
      </c>
      <c r="B28" s="2" t="s">
        <v>162</v>
      </c>
      <c r="F28" s="2">
        <v>0</v>
      </c>
    </row>
    <row r="29" ht="12.75">
      <c r="A29" s="20"/>
    </row>
    <row r="31" ht="12.75">
      <c r="A31" s="14" t="s">
        <v>163</v>
      </c>
    </row>
    <row r="33" spans="1:6" ht="12.75">
      <c r="A33" s="7" t="s">
        <v>159</v>
      </c>
      <c r="C33" s="7" t="s">
        <v>164</v>
      </c>
      <c r="F33" s="7" t="s">
        <v>165</v>
      </c>
    </row>
    <row r="34" spans="1:4" ht="12.75">
      <c r="A34" s="7"/>
      <c r="D34" s="7"/>
    </row>
    <row r="35" spans="1:6" ht="12.75">
      <c r="A35" s="20">
        <v>2</v>
      </c>
      <c r="B35" s="2" t="s">
        <v>166</v>
      </c>
      <c r="F35" s="2">
        <v>13.19</v>
      </c>
    </row>
    <row r="36" spans="1:6" ht="12.75">
      <c r="A36" s="19" t="s">
        <v>72</v>
      </c>
      <c r="B36" s="2" t="s">
        <v>218</v>
      </c>
      <c r="F36" s="2">
        <v>13.19</v>
      </c>
    </row>
    <row r="37" spans="1:6" ht="12.75">
      <c r="A37" s="19" t="s">
        <v>73</v>
      </c>
      <c r="B37" s="2" t="s">
        <v>219</v>
      </c>
      <c r="F37" s="2">
        <v>0</v>
      </c>
    </row>
    <row r="39" spans="1:6" ht="12.75">
      <c r="A39" s="20">
        <v>3</v>
      </c>
      <c r="B39" s="2" t="s">
        <v>224</v>
      </c>
      <c r="F39" s="2">
        <v>25.4</v>
      </c>
    </row>
    <row r="40" spans="1:6" ht="12.75">
      <c r="A40" s="19" t="s">
        <v>75</v>
      </c>
      <c r="B40" s="2" t="s">
        <v>229</v>
      </c>
      <c r="F40" s="2">
        <v>18</v>
      </c>
    </row>
    <row r="41" spans="1:2" ht="12.75">
      <c r="A41" s="20">
        <v>4</v>
      </c>
      <c r="B41" s="2" t="s">
        <v>167</v>
      </c>
    </row>
    <row r="42" spans="1:6" ht="12.75">
      <c r="A42" s="20">
        <v>5</v>
      </c>
      <c r="B42" s="2" t="s">
        <v>230</v>
      </c>
      <c r="F42" s="2">
        <v>17.46</v>
      </c>
    </row>
    <row r="43" spans="1:6" ht="12.75">
      <c r="A43" s="20">
        <v>6</v>
      </c>
      <c r="B43" s="18" t="s">
        <v>335</v>
      </c>
      <c r="F43" s="2">
        <f>F35+F39+F41+F42</f>
        <v>56.05</v>
      </c>
    </row>
    <row r="46" ht="12.75">
      <c r="A46" s="18" t="s">
        <v>168</v>
      </c>
    </row>
    <row r="48" spans="1:6" ht="12.75">
      <c r="A48" s="7" t="s">
        <v>159</v>
      </c>
      <c r="C48" s="7" t="s">
        <v>169</v>
      </c>
      <c r="F48" s="7" t="s">
        <v>170</v>
      </c>
    </row>
    <row r="49" spans="1:4" ht="12.75">
      <c r="A49" s="7"/>
      <c r="D49" s="7"/>
    </row>
    <row r="50" ht="12.75">
      <c r="B50" s="18" t="s">
        <v>171</v>
      </c>
    </row>
    <row r="51" spans="1:7" ht="12.75">
      <c r="A51" s="20">
        <v>7</v>
      </c>
      <c r="B51" s="2" t="s">
        <v>231</v>
      </c>
      <c r="F51" s="48">
        <v>899956</v>
      </c>
      <c r="G51" s="7"/>
    </row>
    <row r="52" spans="1:7" ht="12.75">
      <c r="A52" s="19" t="s">
        <v>79</v>
      </c>
      <c r="B52" s="2" t="s">
        <v>239</v>
      </c>
      <c r="F52" s="48">
        <v>796528</v>
      </c>
      <c r="G52" s="7"/>
    </row>
    <row r="53" spans="1:6" ht="12.75">
      <c r="A53" s="20">
        <v>8</v>
      </c>
      <c r="B53" s="2" t="s">
        <v>241</v>
      </c>
      <c r="F53" s="48">
        <v>1062587</v>
      </c>
    </row>
    <row r="54" spans="1:6" ht="12.75">
      <c r="A54" s="20">
        <v>9</v>
      </c>
      <c r="B54" s="2" t="s">
        <v>242</v>
      </c>
      <c r="F54" s="48">
        <v>219414</v>
      </c>
    </row>
    <row r="56" ht="12.75">
      <c r="B56" s="18" t="s">
        <v>212</v>
      </c>
    </row>
    <row r="57" spans="1:6" ht="12.75">
      <c r="A57" s="20">
        <v>10</v>
      </c>
      <c r="B57" s="2" t="s">
        <v>245</v>
      </c>
      <c r="F57" s="39">
        <v>290575.92</v>
      </c>
    </row>
    <row r="58" spans="1:6" ht="12.75">
      <c r="A58" s="7" t="s">
        <v>85</v>
      </c>
      <c r="B58" s="2" t="s">
        <v>246</v>
      </c>
      <c r="F58" s="3" t="s">
        <v>126</v>
      </c>
    </row>
    <row r="59" spans="1:6" ht="12.75">
      <c r="A59" s="20">
        <v>11</v>
      </c>
      <c r="B59" s="2" t="s">
        <v>172</v>
      </c>
      <c r="F59" s="39">
        <v>415028.82</v>
      </c>
    </row>
    <row r="60" spans="1:6" ht="12.75">
      <c r="A60" s="7" t="s">
        <v>288</v>
      </c>
      <c r="B60" s="2" t="s">
        <v>1</v>
      </c>
      <c r="F60" s="39">
        <v>326752.03</v>
      </c>
    </row>
    <row r="61" spans="1:6" ht="12.75">
      <c r="A61" s="7" t="s">
        <v>289</v>
      </c>
      <c r="B61" s="2" t="s">
        <v>2</v>
      </c>
      <c r="F61" s="39">
        <v>88276.79</v>
      </c>
    </row>
    <row r="62" spans="1:6" ht="12.75">
      <c r="A62" s="20">
        <v>12</v>
      </c>
      <c r="B62" s="2" t="s">
        <v>3</v>
      </c>
      <c r="F62" s="39">
        <v>11192.78</v>
      </c>
    </row>
    <row r="63" spans="1:6" ht="12.75">
      <c r="A63" s="20">
        <v>13</v>
      </c>
      <c r="B63" s="2" t="s">
        <v>4</v>
      </c>
      <c r="F63" s="39">
        <v>4738.95</v>
      </c>
    </row>
    <row r="64" spans="1:6" ht="12.75">
      <c r="A64" s="20">
        <v>14</v>
      </c>
      <c r="B64" s="2" t="s">
        <v>5</v>
      </c>
      <c r="F64" s="39">
        <v>75123.93</v>
      </c>
    </row>
    <row r="65" spans="1:6" ht="12.75">
      <c r="A65" s="19" t="s">
        <v>293</v>
      </c>
      <c r="B65" s="2" t="s">
        <v>6</v>
      </c>
      <c r="F65" s="39">
        <v>38211</v>
      </c>
    </row>
    <row r="66" spans="1:7" ht="12.75">
      <c r="A66" s="20">
        <v>15</v>
      </c>
      <c r="B66" s="2" t="s">
        <v>173</v>
      </c>
      <c r="F66" s="39">
        <v>12507.29</v>
      </c>
      <c r="G66" s="7"/>
    </row>
    <row r="67" spans="1:2" ht="12.75">
      <c r="A67" s="20">
        <v>16</v>
      </c>
      <c r="B67" s="2" t="s">
        <v>8</v>
      </c>
    </row>
    <row r="69" spans="1:6" ht="12.75">
      <c r="A69" s="20">
        <v>17</v>
      </c>
      <c r="B69" s="2" t="s">
        <v>9</v>
      </c>
      <c r="F69" s="48">
        <v>20000</v>
      </c>
    </row>
    <row r="70" spans="1:6" ht="12.75">
      <c r="A70" s="20">
        <v>18</v>
      </c>
      <c r="B70" s="2" t="s">
        <v>10</v>
      </c>
      <c r="F70" s="48">
        <v>17131.07</v>
      </c>
    </row>
    <row r="71" spans="1:6" ht="12.75">
      <c r="A71" s="20">
        <v>19</v>
      </c>
      <c r="B71" s="2" t="s">
        <v>11</v>
      </c>
      <c r="F71" s="48">
        <v>137761.52</v>
      </c>
    </row>
    <row r="72" spans="1:6" ht="12.75">
      <c r="A72" s="20">
        <v>20</v>
      </c>
      <c r="B72" s="2" t="s">
        <v>174</v>
      </c>
      <c r="F72" s="53" t="s">
        <v>461</v>
      </c>
    </row>
    <row r="73" spans="1:6" ht="12.75">
      <c r="A73" s="20">
        <v>21</v>
      </c>
      <c r="B73" s="2" t="s">
        <v>13</v>
      </c>
      <c r="F73" s="48">
        <v>239367.03</v>
      </c>
    </row>
    <row r="74" spans="1:6" ht="12.75">
      <c r="A74" s="20">
        <v>22</v>
      </c>
      <c r="B74" s="18" t="s">
        <v>345</v>
      </c>
      <c r="F74" s="54">
        <f>F51+F53+F54+F57+F59+F62+F63+F64+F65+F66+F69+F70+F71+F73</f>
        <v>3443595.3099999996</v>
      </c>
    </row>
    <row r="75" spans="1:6" ht="12.75">
      <c r="A75" s="20">
        <v>23</v>
      </c>
      <c r="B75" s="2" t="s">
        <v>14</v>
      </c>
      <c r="F75" s="48">
        <v>585819</v>
      </c>
    </row>
    <row r="76" spans="1:6" ht="12.75">
      <c r="A76" s="7" t="s">
        <v>304</v>
      </c>
      <c r="B76" s="2" t="s">
        <v>175</v>
      </c>
      <c r="F76" s="54">
        <f>F74+F75</f>
        <v>4029414.3099999996</v>
      </c>
    </row>
    <row r="77" ht="12.75">
      <c r="A77" s="7"/>
    </row>
    <row r="78" ht="12.75">
      <c r="A78" s="7"/>
    </row>
    <row r="79" ht="12.75">
      <c r="A79" s="14" t="s">
        <v>176</v>
      </c>
    </row>
    <row r="81" spans="1:6" ht="12.75">
      <c r="A81" s="7" t="s">
        <v>177</v>
      </c>
      <c r="C81" s="23" t="s">
        <v>169</v>
      </c>
      <c r="E81" s="7" t="s">
        <v>213</v>
      </c>
      <c r="F81" s="7" t="s">
        <v>178</v>
      </c>
    </row>
    <row r="83" ht="12.75">
      <c r="B83" s="2" t="s">
        <v>179</v>
      </c>
    </row>
    <row r="84" ht="12.75">
      <c r="B84" s="2" t="s">
        <v>180</v>
      </c>
    </row>
    <row r="85" ht="12.75">
      <c r="B85" s="2" t="s">
        <v>181</v>
      </c>
    </row>
    <row r="86" ht="12.75">
      <c r="B86" s="2" t="s">
        <v>182</v>
      </c>
    </row>
    <row r="87" spans="1:8" ht="12.75">
      <c r="A87" s="20">
        <v>24</v>
      </c>
      <c r="B87" s="2" t="s">
        <v>183</v>
      </c>
      <c r="E87" s="8">
        <v>18122</v>
      </c>
      <c r="F87" s="8">
        <v>650962</v>
      </c>
      <c r="H87" s="93">
        <f>F89+F92+F93+F94</f>
        <v>731319</v>
      </c>
    </row>
    <row r="88" spans="1:6" ht="12.75">
      <c r="A88" s="20">
        <v>25</v>
      </c>
      <c r="B88" s="2" t="s">
        <v>184</v>
      </c>
      <c r="E88" s="8">
        <v>14497</v>
      </c>
      <c r="F88" s="8">
        <v>511060</v>
      </c>
    </row>
    <row r="89" spans="1:6" ht="12.75">
      <c r="A89" s="7" t="s">
        <v>307</v>
      </c>
      <c r="B89" s="2" t="s">
        <v>15</v>
      </c>
      <c r="E89" s="8">
        <v>15059</v>
      </c>
      <c r="F89" s="8">
        <v>622084</v>
      </c>
    </row>
    <row r="90" spans="1:6" ht="12.75">
      <c r="A90" s="7" t="s">
        <v>309</v>
      </c>
      <c r="B90" s="2" t="s">
        <v>17</v>
      </c>
      <c r="E90" s="8">
        <v>13451</v>
      </c>
      <c r="F90" s="7" t="s">
        <v>185</v>
      </c>
    </row>
    <row r="91" spans="1:6" ht="12.75">
      <c r="A91" s="7" t="s">
        <v>92</v>
      </c>
      <c r="B91" s="2" t="s">
        <v>18</v>
      </c>
      <c r="E91" s="8">
        <v>1608</v>
      </c>
      <c r="F91" s="7" t="s">
        <v>185</v>
      </c>
    </row>
    <row r="92" spans="1:6" ht="12.75">
      <c r="A92" s="7" t="s">
        <v>93</v>
      </c>
      <c r="B92" s="2" t="s">
        <v>19</v>
      </c>
      <c r="E92" s="8">
        <v>2060</v>
      </c>
      <c r="F92" s="8">
        <v>80347</v>
      </c>
    </row>
    <row r="93" spans="1:6" ht="12.75">
      <c r="A93" s="7" t="s">
        <v>94</v>
      </c>
      <c r="B93" s="2" t="s">
        <v>20</v>
      </c>
      <c r="E93" s="8">
        <v>1022</v>
      </c>
      <c r="F93" s="8">
        <v>13036</v>
      </c>
    </row>
    <row r="94" spans="1:6" ht="12.75">
      <c r="A94" s="7" t="s">
        <v>95</v>
      </c>
      <c r="B94" s="2" t="s">
        <v>21</v>
      </c>
      <c r="E94" s="2">
        <v>343</v>
      </c>
      <c r="F94" s="8">
        <v>15852</v>
      </c>
    </row>
    <row r="95" spans="1:6" ht="12.75">
      <c r="A95" s="7" t="s">
        <v>96</v>
      </c>
      <c r="B95" s="2" t="s">
        <v>22</v>
      </c>
      <c r="E95" s="2">
        <v>401</v>
      </c>
      <c r="F95" s="7" t="s">
        <v>185</v>
      </c>
    </row>
    <row r="96" spans="1:6" ht="12.75">
      <c r="A96" s="19" t="s">
        <v>308</v>
      </c>
      <c r="B96" s="2" t="s">
        <v>42</v>
      </c>
      <c r="E96" s="8">
        <v>12047</v>
      </c>
      <c r="F96" s="8">
        <v>487959</v>
      </c>
    </row>
    <row r="98" ht="12.75">
      <c r="B98" s="2" t="s">
        <v>186</v>
      </c>
    </row>
    <row r="99" ht="12.75">
      <c r="B99" s="2" t="s">
        <v>187</v>
      </c>
    </row>
    <row r="100" spans="1:6" ht="12.75">
      <c r="A100" s="20">
        <v>26</v>
      </c>
      <c r="B100" s="2" t="s">
        <v>188</v>
      </c>
      <c r="E100" s="2">
        <v>380</v>
      </c>
      <c r="F100" s="8">
        <v>22860</v>
      </c>
    </row>
    <row r="101" spans="1:6" ht="12.75">
      <c r="A101" s="20">
        <v>27</v>
      </c>
      <c r="B101" s="2" t="s">
        <v>184</v>
      </c>
      <c r="E101" s="2">
        <v>380</v>
      </c>
      <c r="F101" s="8">
        <v>22860</v>
      </c>
    </row>
    <row r="103" ht="12.75">
      <c r="B103" s="2" t="s">
        <v>189</v>
      </c>
    </row>
    <row r="104" ht="12.75">
      <c r="B104" s="2" t="s">
        <v>190</v>
      </c>
    </row>
    <row r="105" spans="1:6" ht="12.75">
      <c r="A105" s="20">
        <v>28</v>
      </c>
      <c r="B105" s="2" t="s">
        <v>346</v>
      </c>
      <c r="E105" s="2">
        <v>0</v>
      </c>
      <c r="F105" s="8">
        <v>2235</v>
      </c>
    </row>
    <row r="106" spans="1:6" ht="12.75">
      <c r="A106" s="20">
        <v>29</v>
      </c>
      <c r="B106" s="2" t="s">
        <v>191</v>
      </c>
      <c r="E106" s="2">
        <v>6</v>
      </c>
      <c r="F106" s="8">
        <v>2124</v>
      </c>
    </row>
    <row r="107" spans="1:6" ht="12.75">
      <c r="A107" s="19" t="s">
        <v>101</v>
      </c>
      <c r="B107" s="2" t="s">
        <v>192</v>
      </c>
      <c r="E107" s="2">
        <v>2</v>
      </c>
      <c r="F107" s="8">
        <v>1507</v>
      </c>
    </row>
    <row r="108" spans="1:6" ht="12.75">
      <c r="A108" s="7" t="s">
        <v>102</v>
      </c>
      <c r="B108" s="2" t="s">
        <v>193</v>
      </c>
      <c r="E108" s="2">
        <v>0</v>
      </c>
      <c r="F108" s="2">
        <v>572</v>
      </c>
    </row>
    <row r="109" spans="1:6" ht="12.75">
      <c r="A109" s="7" t="s">
        <v>113</v>
      </c>
      <c r="B109" s="2" t="s">
        <v>45</v>
      </c>
      <c r="E109" s="7" t="s">
        <v>185</v>
      </c>
      <c r="F109" s="8">
        <v>28063</v>
      </c>
    </row>
    <row r="110" ht="12.75">
      <c r="A110" s="7"/>
    </row>
    <row r="111" ht="12.75">
      <c r="B111" s="2" t="s">
        <v>194</v>
      </c>
    </row>
    <row r="112" spans="1:6" ht="12.75">
      <c r="A112" s="20">
        <v>30</v>
      </c>
      <c r="B112" s="2" t="s">
        <v>188</v>
      </c>
      <c r="E112" s="8">
        <v>23083</v>
      </c>
      <c r="F112" s="8">
        <v>628829</v>
      </c>
    </row>
    <row r="113" spans="1:6" ht="12.75">
      <c r="A113" s="20">
        <v>31</v>
      </c>
      <c r="B113" s="2" t="s">
        <v>184</v>
      </c>
      <c r="E113" s="2">
        <v>24</v>
      </c>
      <c r="F113" s="2" t="s">
        <v>126</v>
      </c>
    </row>
    <row r="115" spans="1:6" ht="12.75">
      <c r="A115" s="20">
        <v>32</v>
      </c>
      <c r="B115" s="2" t="s">
        <v>31</v>
      </c>
      <c r="E115" s="2">
        <v>144</v>
      </c>
      <c r="F115" s="2">
        <v>810</v>
      </c>
    </row>
    <row r="116" spans="1:6" ht="12.75">
      <c r="A116" s="20">
        <v>33</v>
      </c>
      <c r="B116" s="2" t="s">
        <v>195</v>
      </c>
      <c r="E116" s="2">
        <v>20</v>
      </c>
      <c r="F116" s="8">
        <v>1675</v>
      </c>
    </row>
    <row r="117" spans="1:6" ht="12.75">
      <c r="A117" s="20">
        <v>34</v>
      </c>
      <c r="B117" s="2" t="s">
        <v>197</v>
      </c>
      <c r="E117" s="2">
        <v>0</v>
      </c>
      <c r="F117" s="2">
        <v>412</v>
      </c>
    </row>
    <row r="118" ht="12.75">
      <c r="A118" s="20"/>
    </row>
    <row r="119" ht="12.75">
      <c r="B119" s="2" t="s">
        <v>198</v>
      </c>
    </row>
    <row r="120" spans="1:6" ht="12.75">
      <c r="A120" s="20">
        <v>35</v>
      </c>
      <c r="B120" s="2" t="s">
        <v>188</v>
      </c>
      <c r="E120" s="2">
        <v>30</v>
      </c>
      <c r="F120" s="8">
        <v>10305</v>
      </c>
    </row>
    <row r="121" spans="1:6" ht="12.75">
      <c r="A121" s="20">
        <v>36</v>
      </c>
      <c r="B121" s="2" t="s">
        <v>184</v>
      </c>
      <c r="E121" s="2">
        <v>27</v>
      </c>
      <c r="F121" s="8">
        <v>10264</v>
      </c>
    </row>
    <row r="123" ht="12.75">
      <c r="B123" s="2" t="s">
        <v>442</v>
      </c>
    </row>
    <row r="124" spans="1:6" ht="12.75">
      <c r="A124" s="20">
        <v>37</v>
      </c>
      <c r="B124" s="2" t="s">
        <v>188</v>
      </c>
      <c r="E124" s="2">
        <v>490</v>
      </c>
      <c r="F124" s="8">
        <v>4470</v>
      </c>
    </row>
    <row r="125" spans="1:6" ht="12.75">
      <c r="A125" s="20">
        <v>38</v>
      </c>
      <c r="B125" s="2" t="s">
        <v>184</v>
      </c>
      <c r="E125" s="2">
        <v>490</v>
      </c>
      <c r="F125" s="8">
        <v>4470</v>
      </c>
    </row>
    <row r="126" ht="12.75">
      <c r="A126" s="20"/>
    </row>
    <row r="127" spans="1:2" ht="12.75">
      <c r="A127" s="20"/>
      <c r="B127" s="2" t="s">
        <v>443</v>
      </c>
    </row>
    <row r="128" spans="1:6" ht="12.75">
      <c r="A128" s="20">
        <v>39</v>
      </c>
      <c r="B128" s="2" t="s">
        <v>188</v>
      </c>
      <c r="E128" s="2" t="s">
        <v>126</v>
      </c>
      <c r="F128" s="2" t="s">
        <v>126</v>
      </c>
    </row>
    <row r="129" spans="1:6" ht="12.75">
      <c r="A129" s="20">
        <v>40</v>
      </c>
      <c r="B129" s="2" t="s">
        <v>184</v>
      </c>
      <c r="E129" s="2">
        <v>1</v>
      </c>
      <c r="F129" s="2">
        <v>65</v>
      </c>
    </row>
    <row r="131" spans="1:6" ht="12.75">
      <c r="A131" s="20">
        <v>41</v>
      </c>
      <c r="B131" s="2" t="s">
        <v>40</v>
      </c>
      <c r="E131" s="2">
        <v>0</v>
      </c>
      <c r="F131" s="2">
        <v>0</v>
      </c>
    </row>
    <row r="134" ht="12.75">
      <c r="A134" s="18" t="s">
        <v>444</v>
      </c>
    </row>
    <row r="135" ht="12.75">
      <c r="A135" s="18"/>
    </row>
    <row r="136" spans="1:6" ht="12.75">
      <c r="A136" s="18"/>
      <c r="F136" s="7" t="s">
        <v>161</v>
      </c>
    </row>
    <row r="138" spans="2:6" ht="12.75">
      <c r="B138" s="2" t="s">
        <v>445</v>
      </c>
      <c r="F138" s="8"/>
    </row>
    <row r="139" spans="1:6" ht="12.75">
      <c r="A139" s="20">
        <v>42</v>
      </c>
      <c r="B139" s="2" t="s">
        <v>50</v>
      </c>
      <c r="F139" s="8">
        <v>129257</v>
      </c>
    </row>
    <row r="140" spans="1:6" ht="12.75">
      <c r="A140" s="19" t="s">
        <v>115</v>
      </c>
      <c r="B140" s="2" t="s">
        <v>51</v>
      </c>
      <c r="F140" s="8">
        <v>177671</v>
      </c>
    </row>
    <row r="141" spans="1:6" ht="12.75">
      <c r="A141" s="19" t="s">
        <v>116</v>
      </c>
      <c r="B141" s="2" t="s">
        <v>52</v>
      </c>
      <c r="F141" s="8">
        <v>8965</v>
      </c>
    </row>
    <row r="142" spans="1:6" ht="12.75">
      <c r="A142" s="20">
        <v>43</v>
      </c>
      <c r="B142" s="2" t="s">
        <v>446</v>
      </c>
      <c r="F142" s="8">
        <v>35623</v>
      </c>
    </row>
    <row r="144" ht="12.75">
      <c r="B144" s="2" t="s">
        <v>204</v>
      </c>
    </row>
    <row r="145" ht="12.75">
      <c r="B145" s="2" t="s">
        <v>205</v>
      </c>
    </row>
    <row r="146" spans="1:6" ht="12.75">
      <c r="A146" s="20">
        <v>44</v>
      </c>
      <c r="B146" s="2" t="s">
        <v>206</v>
      </c>
      <c r="F146" s="8">
        <v>3585</v>
      </c>
    </row>
    <row r="147" spans="1:6" ht="12.75">
      <c r="A147" s="20">
        <v>45</v>
      </c>
      <c r="B147" s="2" t="s">
        <v>207</v>
      </c>
      <c r="F147" s="8">
        <v>4212</v>
      </c>
    </row>
    <row r="148" spans="1:6" ht="12.75">
      <c r="A148" s="20">
        <v>46</v>
      </c>
      <c r="B148" s="18" t="s">
        <v>139</v>
      </c>
      <c r="F148" s="8">
        <v>7797</v>
      </c>
    </row>
    <row r="149" spans="1:6" ht="12.75">
      <c r="A149" s="7" t="s">
        <v>121</v>
      </c>
      <c r="B149" s="2" t="s">
        <v>208</v>
      </c>
      <c r="F149" s="8">
        <v>5351</v>
      </c>
    </row>
    <row r="150" spans="1:6" ht="12.75">
      <c r="A150" s="7" t="s">
        <v>321</v>
      </c>
      <c r="B150" s="2" t="s">
        <v>209</v>
      </c>
      <c r="F150" s="2">
        <v>120</v>
      </c>
    </row>
    <row r="152" ht="12.75">
      <c r="B152" s="2" t="s">
        <v>210</v>
      </c>
    </row>
    <row r="153" ht="12.75">
      <c r="B153" s="2" t="s">
        <v>211</v>
      </c>
    </row>
    <row r="154" spans="1:6" ht="12.75">
      <c r="A154" s="20">
        <v>47</v>
      </c>
      <c r="B154" s="2" t="s">
        <v>206</v>
      </c>
      <c r="F154" s="8">
        <v>1550</v>
      </c>
    </row>
    <row r="155" spans="1:6" ht="12.75">
      <c r="A155" s="20">
        <v>48</v>
      </c>
      <c r="B155" s="2" t="s">
        <v>207</v>
      </c>
      <c r="F155" s="8">
        <v>4346</v>
      </c>
    </row>
    <row r="156" spans="1:6" ht="12.75">
      <c r="A156" s="20">
        <v>49</v>
      </c>
      <c r="B156" s="18" t="s">
        <v>139</v>
      </c>
      <c r="F156" s="8">
        <v>5896</v>
      </c>
    </row>
    <row r="157" spans="1:6" ht="12.75">
      <c r="A157" s="7" t="s">
        <v>325</v>
      </c>
      <c r="B157" s="2" t="s">
        <v>449</v>
      </c>
      <c r="F157" s="8">
        <v>3306</v>
      </c>
    </row>
    <row r="158" spans="1:6" ht="12.75">
      <c r="A158" s="7" t="s">
        <v>326</v>
      </c>
      <c r="B158" s="2" t="s">
        <v>450</v>
      </c>
      <c r="F158" s="2">
        <v>101</v>
      </c>
    </row>
    <row r="160" ht="12.75">
      <c r="B160" s="2" t="s">
        <v>451</v>
      </c>
    </row>
    <row r="161" spans="1:6" ht="12.75">
      <c r="A161" s="20">
        <v>50</v>
      </c>
      <c r="B161" s="2" t="s">
        <v>452</v>
      </c>
      <c r="F161" s="2">
        <v>222</v>
      </c>
    </row>
    <row r="162" spans="1:6" ht="12.75">
      <c r="A162" s="19" t="s">
        <v>328</v>
      </c>
      <c r="B162" s="2" t="s">
        <v>453</v>
      </c>
      <c r="F162" s="2">
        <v>0</v>
      </c>
    </row>
    <row r="163" spans="1:6" ht="12.75">
      <c r="A163" s="20">
        <v>51</v>
      </c>
      <c r="B163" s="2" t="s">
        <v>454</v>
      </c>
      <c r="F163" s="8">
        <v>3564</v>
      </c>
    </row>
    <row r="164" spans="1:2" ht="12.75">
      <c r="A164" s="7" t="s">
        <v>330</v>
      </c>
      <c r="B164" s="2" t="s">
        <v>220</v>
      </c>
    </row>
    <row r="165" spans="2:6" ht="12.75">
      <c r="B165" s="2" t="s">
        <v>221</v>
      </c>
      <c r="F165" s="2">
        <v>0</v>
      </c>
    </row>
    <row r="166" spans="1:6" ht="12.75">
      <c r="A166" s="7" t="s">
        <v>331</v>
      </c>
      <c r="B166" s="2" t="s">
        <v>220</v>
      </c>
      <c r="F166" s="8">
        <v>3564</v>
      </c>
    </row>
    <row r="167" ht="12.75">
      <c r="B167" s="2" t="s">
        <v>222</v>
      </c>
    </row>
    <row r="169" ht="12.75">
      <c r="A169" s="18" t="s">
        <v>223</v>
      </c>
    </row>
    <row r="171" spans="1:6" ht="12.75">
      <c r="A171" s="7" t="s">
        <v>177</v>
      </c>
      <c r="C171" s="7" t="s">
        <v>169</v>
      </c>
      <c r="F171" s="7" t="s">
        <v>161</v>
      </c>
    </row>
    <row r="173" spans="1:6" ht="12.75">
      <c r="A173" s="20">
        <v>52</v>
      </c>
      <c r="B173" s="2" t="s">
        <v>278</v>
      </c>
      <c r="F173" s="2">
        <v>86</v>
      </c>
    </row>
    <row r="174" spans="1:6" ht="12.75">
      <c r="A174" s="19" t="s">
        <v>122</v>
      </c>
      <c r="B174" s="2" t="s">
        <v>225</v>
      </c>
      <c r="F174" s="2">
        <v>116</v>
      </c>
    </row>
    <row r="175" ht="12.75">
      <c r="B175" s="2" t="s">
        <v>226</v>
      </c>
    </row>
    <row r="176" spans="1:6" ht="12.75">
      <c r="A176" s="20">
        <v>53</v>
      </c>
      <c r="B176" s="2" t="s">
        <v>67</v>
      </c>
      <c r="F176" s="8">
        <v>28186</v>
      </c>
    </row>
    <row r="177" spans="1:6" ht="12.75">
      <c r="A177" s="20">
        <v>54</v>
      </c>
      <c r="B177" s="2" t="s">
        <v>68</v>
      </c>
      <c r="F177" s="8">
        <v>4748</v>
      </c>
    </row>
    <row r="179" ht="12.75">
      <c r="B179" s="27"/>
    </row>
  </sheetData>
  <printOptions gridLines="1" headings="1"/>
  <pageMargins left="0.75" right="0.75" top="1" bottom="1" header="0.5" footer="0.5"/>
  <pageSetup orientation="portrait" scale="88"/>
  <headerFooter alignWithMargins="0">
    <oddFooter>&amp;C&amp;F&amp;RPage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G179"/>
  <sheetViews>
    <sheetView zoomScale="120" zoomScaleNormal="120" workbookViewId="0" topLeftCell="A1">
      <selection activeCell="F1" sqref="F1"/>
    </sheetView>
  </sheetViews>
  <sheetFormatPr defaultColWidth="9.140625" defaultRowHeight="12.75"/>
  <cols>
    <col min="1" max="3" width="11.421875" style="2" customWidth="1"/>
    <col min="4" max="4" width="12.140625" style="2" customWidth="1"/>
    <col min="5" max="5" width="11.421875" style="2" customWidth="1"/>
    <col min="6" max="6" width="15.421875" style="2" bestFit="1" customWidth="1"/>
    <col min="7" max="7" width="34.28125" style="2" customWidth="1"/>
    <col min="8" max="16384" width="11.421875" style="2" customWidth="1"/>
  </cols>
  <sheetData>
    <row r="1" spans="1:3" ht="18">
      <c r="A1" s="11" t="s">
        <v>140</v>
      </c>
      <c r="B1" s="12"/>
      <c r="C1" s="12"/>
    </row>
    <row r="2" spans="1:3" ht="18">
      <c r="A2" s="12" t="s">
        <v>141</v>
      </c>
      <c r="B2" s="12"/>
      <c r="C2" s="12"/>
    </row>
    <row r="3" spans="1:7" ht="18">
      <c r="A3" s="13" t="s">
        <v>142</v>
      </c>
      <c r="B3" s="12"/>
      <c r="C3" s="12" t="s">
        <v>143</v>
      </c>
      <c r="G3" s="7"/>
    </row>
    <row r="5" spans="1:5" ht="12.75">
      <c r="A5" s="14" t="s">
        <v>144</v>
      </c>
      <c r="B5" s="15" t="s">
        <v>392</v>
      </c>
      <c r="C5" s="16"/>
      <c r="D5" s="16"/>
      <c r="E5" s="17"/>
    </row>
    <row r="7" spans="1:5" ht="12.75">
      <c r="A7" s="18" t="s">
        <v>145</v>
      </c>
      <c r="C7" s="15" t="s">
        <v>393</v>
      </c>
      <c r="D7" s="16"/>
      <c r="E7" s="17"/>
    </row>
    <row r="9" spans="1:5" ht="12.75">
      <c r="A9" s="18" t="s">
        <v>147</v>
      </c>
      <c r="C9" s="15" t="s">
        <v>394</v>
      </c>
      <c r="D9" s="16"/>
      <c r="E9" s="17"/>
    </row>
    <row r="11" spans="1:3" ht="12.75">
      <c r="A11" s="18" t="s">
        <v>149</v>
      </c>
      <c r="B11" s="15" t="s">
        <v>395</v>
      </c>
      <c r="C11" s="17"/>
    </row>
    <row r="13" spans="1:3" ht="12.75">
      <c r="A13" s="18" t="s">
        <v>151</v>
      </c>
      <c r="B13" s="15" t="s">
        <v>396</v>
      </c>
      <c r="C13" s="17"/>
    </row>
    <row r="15" spans="1:4" ht="15">
      <c r="A15" s="18" t="s">
        <v>153</v>
      </c>
      <c r="C15" s="34" t="s">
        <v>397</v>
      </c>
      <c r="D15" s="17"/>
    </row>
    <row r="19" ht="12.75">
      <c r="A19" s="18" t="s">
        <v>155</v>
      </c>
    </row>
    <row r="20" ht="12.75">
      <c r="A20" s="18" t="s">
        <v>156</v>
      </c>
    </row>
    <row r="21" ht="12.75">
      <c r="A21" s="18" t="s">
        <v>157</v>
      </c>
    </row>
    <row r="22" ht="12.75">
      <c r="A22" s="18"/>
    </row>
    <row r="24" ht="12.75">
      <c r="A24" s="18" t="s">
        <v>158</v>
      </c>
    </row>
    <row r="25" ht="12.75">
      <c r="A25" s="18"/>
    </row>
    <row r="26" spans="1:6" ht="12.75">
      <c r="A26" s="19" t="s">
        <v>159</v>
      </c>
      <c r="C26" s="7" t="s">
        <v>160</v>
      </c>
      <c r="F26" s="7" t="s">
        <v>161</v>
      </c>
    </row>
    <row r="28" spans="1:6" ht="12.75">
      <c r="A28" s="20">
        <v>1</v>
      </c>
      <c r="B28" s="2" t="s">
        <v>162</v>
      </c>
      <c r="F28" s="2">
        <v>0</v>
      </c>
    </row>
    <row r="29" ht="12.75">
      <c r="A29" s="20"/>
    </row>
    <row r="31" ht="12.75">
      <c r="A31" s="14" t="s">
        <v>163</v>
      </c>
    </row>
    <row r="33" spans="1:6" ht="12.75">
      <c r="A33" s="7" t="s">
        <v>159</v>
      </c>
      <c r="C33" s="7" t="s">
        <v>164</v>
      </c>
      <c r="F33" s="7" t="s">
        <v>165</v>
      </c>
    </row>
    <row r="34" spans="1:4" ht="12.75">
      <c r="A34" s="7"/>
      <c r="D34" s="7"/>
    </row>
    <row r="35" spans="1:6" ht="12.75">
      <c r="A35" s="20">
        <v>2</v>
      </c>
      <c r="B35" s="2" t="s">
        <v>166</v>
      </c>
      <c r="F35" s="2">
        <f>F36+F37</f>
        <v>47.167</v>
      </c>
    </row>
    <row r="36" spans="1:6" ht="12.75">
      <c r="A36" s="19" t="s">
        <v>72</v>
      </c>
      <c r="B36" s="2" t="s">
        <v>218</v>
      </c>
      <c r="F36" s="2">
        <v>33.167</v>
      </c>
    </row>
    <row r="37" spans="1:6" ht="12.75">
      <c r="A37" s="19" t="s">
        <v>73</v>
      </c>
      <c r="B37" s="2" t="s">
        <v>219</v>
      </c>
      <c r="F37" s="2">
        <v>14</v>
      </c>
    </row>
    <row r="39" spans="1:6" ht="12.75">
      <c r="A39" s="20">
        <v>3</v>
      </c>
      <c r="B39" s="2" t="s">
        <v>224</v>
      </c>
      <c r="F39" s="2">
        <v>57.8</v>
      </c>
    </row>
    <row r="40" spans="1:6" ht="12.75">
      <c r="A40" s="19" t="s">
        <v>75</v>
      </c>
      <c r="B40" s="2" t="s">
        <v>229</v>
      </c>
      <c r="F40" s="2">
        <v>40.4</v>
      </c>
    </row>
    <row r="41" spans="1:6" ht="12.75">
      <c r="A41" s="20">
        <v>4</v>
      </c>
      <c r="B41" s="2" t="s">
        <v>167</v>
      </c>
      <c r="F41" s="2">
        <v>0</v>
      </c>
    </row>
    <row r="42" spans="1:6" ht="12.75">
      <c r="A42" s="20">
        <v>5</v>
      </c>
      <c r="B42" s="2" t="s">
        <v>230</v>
      </c>
      <c r="F42" s="5">
        <v>52.604</v>
      </c>
    </row>
    <row r="43" spans="1:6" ht="12.75">
      <c r="A43" s="20">
        <v>6</v>
      </c>
      <c r="B43" s="18" t="s">
        <v>335</v>
      </c>
      <c r="F43" s="2">
        <f>F35+F39+F41+F42</f>
        <v>157.571</v>
      </c>
    </row>
    <row r="46" ht="12.75">
      <c r="A46" s="18" t="s">
        <v>168</v>
      </c>
    </row>
    <row r="48" spans="1:6" ht="12.75">
      <c r="A48" s="7" t="s">
        <v>159</v>
      </c>
      <c r="C48" s="7" t="s">
        <v>169</v>
      </c>
      <c r="F48" s="7" t="s">
        <v>170</v>
      </c>
    </row>
    <row r="49" spans="1:4" ht="12.75">
      <c r="A49" s="7"/>
      <c r="D49" s="7"/>
    </row>
    <row r="50" spans="2:6" ht="12.75">
      <c r="B50" s="18" t="s">
        <v>171</v>
      </c>
      <c r="F50" s="48"/>
    </row>
    <row r="51" spans="1:6" ht="12.75">
      <c r="A51" s="20">
        <v>7</v>
      </c>
      <c r="B51" s="2" t="s">
        <v>231</v>
      </c>
      <c r="F51" s="48">
        <v>2876839.42</v>
      </c>
    </row>
    <row r="52" spans="1:6" ht="12.75">
      <c r="A52" s="19" t="s">
        <v>79</v>
      </c>
      <c r="B52" s="2" t="s">
        <v>239</v>
      </c>
      <c r="F52" s="48">
        <v>2118633.31</v>
      </c>
    </row>
    <row r="53" spans="1:6" ht="12.75">
      <c r="A53" s="20">
        <v>8</v>
      </c>
      <c r="B53" s="2" t="s">
        <v>241</v>
      </c>
      <c r="F53" s="48">
        <v>2022036.98</v>
      </c>
    </row>
    <row r="54" spans="1:6" ht="12.75">
      <c r="A54" s="20">
        <v>9</v>
      </c>
      <c r="B54" s="2" t="s">
        <v>242</v>
      </c>
      <c r="F54" s="48">
        <v>691065</v>
      </c>
    </row>
    <row r="55" ht="12.75">
      <c r="F55" s="48"/>
    </row>
    <row r="56" spans="2:6" ht="12.75">
      <c r="B56" s="18" t="s">
        <v>212</v>
      </c>
      <c r="F56" s="48"/>
    </row>
    <row r="57" spans="1:6" ht="12.75">
      <c r="A57" s="20">
        <v>10</v>
      </c>
      <c r="B57" s="2" t="s">
        <v>245</v>
      </c>
      <c r="F57" s="48">
        <v>636815</v>
      </c>
    </row>
    <row r="58" spans="1:6" ht="12.75">
      <c r="A58" s="7" t="s">
        <v>85</v>
      </c>
      <c r="B58" s="2" t="s">
        <v>246</v>
      </c>
      <c r="F58" s="48">
        <v>615759.46</v>
      </c>
    </row>
    <row r="59" spans="1:6" ht="12.75">
      <c r="A59" s="20">
        <v>11</v>
      </c>
      <c r="B59" s="2" t="s">
        <v>172</v>
      </c>
      <c r="F59" s="48">
        <v>1374648</v>
      </c>
    </row>
    <row r="60" spans="1:6" ht="12.75">
      <c r="A60" s="7" t="s">
        <v>288</v>
      </c>
      <c r="B60" s="2" t="s">
        <v>1</v>
      </c>
      <c r="F60" s="48">
        <v>1053325</v>
      </c>
    </row>
    <row r="61" spans="1:6" ht="12.75">
      <c r="A61" s="7" t="s">
        <v>289</v>
      </c>
      <c r="B61" s="2" t="s">
        <v>2</v>
      </c>
      <c r="F61" s="48">
        <v>321323</v>
      </c>
    </row>
    <row r="62" spans="1:6" ht="12.75">
      <c r="A62" s="20">
        <v>12</v>
      </c>
      <c r="B62" s="2" t="s">
        <v>3</v>
      </c>
      <c r="F62" s="48">
        <v>150528</v>
      </c>
    </row>
    <row r="63" spans="1:6" ht="12.75">
      <c r="A63" s="20">
        <v>13</v>
      </c>
      <c r="B63" s="2" t="s">
        <v>4</v>
      </c>
      <c r="F63" s="48">
        <v>9808.8</v>
      </c>
    </row>
    <row r="64" spans="1:6" ht="12.75">
      <c r="A64" s="20">
        <v>14</v>
      </c>
      <c r="B64" s="2" t="s">
        <v>5</v>
      </c>
      <c r="F64" s="48">
        <v>450010.96</v>
      </c>
    </row>
    <row r="65" spans="1:6" ht="12.75">
      <c r="A65" s="19" t="s">
        <v>293</v>
      </c>
      <c r="B65" s="2" t="s">
        <v>6</v>
      </c>
      <c r="F65" s="48">
        <v>134991</v>
      </c>
    </row>
    <row r="66" spans="1:6" ht="12.75">
      <c r="A66" s="20">
        <v>15</v>
      </c>
      <c r="B66" s="2" t="s">
        <v>173</v>
      </c>
      <c r="F66" s="48">
        <v>62282</v>
      </c>
    </row>
    <row r="67" spans="1:6" ht="12.75">
      <c r="A67" s="20">
        <v>16</v>
      </c>
      <c r="B67" s="2" t="s">
        <v>8</v>
      </c>
      <c r="F67" s="55">
        <v>0</v>
      </c>
    </row>
    <row r="68" ht="12.75">
      <c r="F68" s="48"/>
    </row>
    <row r="69" spans="1:6" ht="12.75">
      <c r="A69" s="20">
        <v>17</v>
      </c>
      <c r="B69" s="2" t="s">
        <v>9</v>
      </c>
      <c r="F69" s="48">
        <v>107166.49</v>
      </c>
    </row>
    <row r="70" spans="1:6" ht="12.75">
      <c r="A70" s="20">
        <v>18</v>
      </c>
      <c r="B70" s="2" t="s">
        <v>10</v>
      </c>
      <c r="F70" s="48">
        <v>294807.47</v>
      </c>
    </row>
    <row r="71" spans="1:6" ht="12.75">
      <c r="A71" s="20">
        <v>19</v>
      </c>
      <c r="B71" s="2" t="s">
        <v>11</v>
      </c>
      <c r="F71" s="48">
        <v>515869.13</v>
      </c>
    </row>
    <row r="72" spans="1:6" ht="12.75">
      <c r="A72" s="20">
        <v>20</v>
      </c>
      <c r="B72" s="2" t="s">
        <v>174</v>
      </c>
      <c r="F72" s="48">
        <v>143902.61</v>
      </c>
    </row>
    <row r="73" spans="1:6" ht="12.75">
      <c r="A73" s="20">
        <v>21</v>
      </c>
      <c r="B73" s="2" t="s">
        <v>13</v>
      </c>
      <c r="F73" s="48">
        <v>2408842.75</v>
      </c>
    </row>
    <row r="74" spans="1:6" ht="12.75">
      <c r="A74" s="20">
        <v>22</v>
      </c>
      <c r="B74" s="18" t="s">
        <v>345</v>
      </c>
      <c r="F74" s="48">
        <f>SUM(F51,F53,F54,F57,F59,F62:F64,F66,F67,F69:F73)</f>
        <v>11744622.610000001</v>
      </c>
    </row>
    <row r="75" spans="1:6" ht="12.75">
      <c r="A75" s="20">
        <v>23</v>
      </c>
      <c r="B75" s="2" t="s">
        <v>14</v>
      </c>
      <c r="F75" s="48">
        <v>831361.36</v>
      </c>
    </row>
    <row r="76" spans="1:6" ht="12.75">
      <c r="A76" s="7" t="s">
        <v>304</v>
      </c>
      <c r="B76" s="2" t="s">
        <v>175</v>
      </c>
      <c r="F76" s="48">
        <f>F74+F75</f>
        <v>12575983.97</v>
      </c>
    </row>
    <row r="77" ht="12.75">
      <c r="A77" s="7"/>
    </row>
    <row r="78" ht="12.75">
      <c r="A78" s="7"/>
    </row>
    <row r="79" ht="12.75">
      <c r="A79" s="14" t="s">
        <v>176</v>
      </c>
    </row>
    <row r="81" spans="1:6" ht="12.75">
      <c r="A81" s="7" t="s">
        <v>177</v>
      </c>
      <c r="C81" s="23" t="s">
        <v>169</v>
      </c>
      <c r="E81" s="7" t="s">
        <v>213</v>
      </c>
      <c r="F81" s="7" t="s">
        <v>178</v>
      </c>
    </row>
    <row r="83" ht="12.75">
      <c r="B83" s="2" t="s">
        <v>179</v>
      </c>
    </row>
    <row r="84" ht="12.75">
      <c r="B84" s="2" t="s">
        <v>180</v>
      </c>
    </row>
    <row r="85" ht="12.75">
      <c r="B85" s="2" t="s">
        <v>181</v>
      </c>
    </row>
    <row r="86" ht="12.75">
      <c r="B86" s="2" t="s">
        <v>182</v>
      </c>
    </row>
    <row r="87" spans="1:6" ht="12.75">
      <c r="A87" s="20">
        <v>24</v>
      </c>
      <c r="B87" s="2" t="s">
        <v>183</v>
      </c>
      <c r="E87" s="45">
        <f>SUM(E89,E92,E93,E94)</f>
        <v>29579</v>
      </c>
      <c r="F87" s="45">
        <f>SUM(F89,F92,F93,F94)</f>
        <v>1273603</v>
      </c>
    </row>
    <row r="88" spans="1:6" ht="12.75">
      <c r="A88" s="20">
        <v>25</v>
      </c>
      <c r="B88" s="2" t="s">
        <v>184</v>
      </c>
      <c r="E88" s="45">
        <f>SUM(E96)</f>
        <v>21572</v>
      </c>
      <c r="F88" s="45">
        <f>SUM(F96)</f>
        <v>875790</v>
      </c>
    </row>
    <row r="89" spans="1:6" ht="12.75">
      <c r="A89" s="7" t="s">
        <v>307</v>
      </c>
      <c r="B89" s="2" t="s">
        <v>15</v>
      </c>
      <c r="E89" s="45">
        <f>E90+E91</f>
        <v>23011</v>
      </c>
      <c r="F89" s="45">
        <v>987779</v>
      </c>
    </row>
    <row r="90" spans="1:6" ht="12.75">
      <c r="A90" s="7" t="s">
        <v>309</v>
      </c>
      <c r="B90" s="2" t="s">
        <v>17</v>
      </c>
      <c r="E90" s="45">
        <v>21004</v>
      </c>
      <c r="F90" s="56" t="s">
        <v>185</v>
      </c>
    </row>
    <row r="91" spans="1:6" ht="12.75">
      <c r="A91" s="7" t="s">
        <v>92</v>
      </c>
      <c r="B91" s="2" t="s">
        <v>18</v>
      </c>
      <c r="E91" s="45">
        <v>2007</v>
      </c>
      <c r="F91" s="56" t="s">
        <v>185</v>
      </c>
    </row>
    <row r="92" spans="1:6" ht="12.75">
      <c r="A92" s="7" t="s">
        <v>93</v>
      </c>
      <c r="B92" s="2" t="s">
        <v>19</v>
      </c>
      <c r="E92" s="45">
        <v>6087</v>
      </c>
      <c r="F92" s="45">
        <v>267750</v>
      </c>
    </row>
    <row r="93" spans="1:6" ht="12.75">
      <c r="A93" s="7" t="s">
        <v>94</v>
      </c>
      <c r="B93" s="2" t="s">
        <v>20</v>
      </c>
      <c r="E93" s="45">
        <v>481</v>
      </c>
      <c r="F93" s="45">
        <v>18074</v>
      </c>
    </row>
    <row r="94" spans="1:6" ht="12.75">
      <c r="A94" s="7" t="s">
        <v>95</v>
      </c>
      <c r="B94" s="2" t="s">
        <v>21</v>
      </c>
      <c r="E94" s="57">
        <v>0</v>
      </c>
      <c r="F94" s="57">
        <v>0</v>
      </c>
    </row>
    <row r="95" spans="1:6" ht="12.75">
      <c r="A95" s="7" t="s">
        <v>96</v>
      </c>
      <c r="B95" s="2" t="s">
        <v>22</v>
      </c>
      <c r="E95" s="45">
        <v>1681</v>
      </c>
      <c r="F95" s="56" t="s">
        <v>185</v>
      </c>
    </row>
    <row r="96" spans="1:6" ht="12.75">
      <c r="A96" s="19" t="s">
        <v>308</v>
      </c>
      <c r="B96" s="2" t="s">
        <v>42</v>
      </c>
      <c r="E96" s="45">
        <v>21572</v>
      </c>
      <c r="F96" s="45">
        <v>875790</v>
      </c>
    </row>
    <row r="98" ht="12.75">
      <c r="B98" s="2" t="s">
        <v>186</v>
      </c>
    </row>
    <row r="99" ht="12.75">
      <c r="B99" s="2" t="s">
        <v>187</v>
      </c>
    </row>
    <row r="100" spans="1:6" ht="12.75">
      <c r="A100" s="20">
        <v>26</v>
      </c>
      <c r="B100" s="2" t="s">
        <v>188</v>
      </c>
      <c r="E100" s="45">
        <v>8909</v>
      </c>
      <c r="F100" s="45">
        <v>639547</v>
      </c>
    </row>
    <row r="101" spans="1:6" ht="12.75">
      <c r="A101" s="20">
        <v>27</v>
      </c>
      <c r="B101" s="2" t="s">
        <v>184</v>
      </c>
      <c r="E101" s="58">
        <v>0</v>
      </c>
      <c r="F101" s="59">
        <v>237883</v>
      </c>
    </row>
    <row r="102" spans="5:6" ht="12.75">
      <c r="E102" s="45"/>
      <c r="F102" s="45"/>
    </row>
    <row r="103" spans="2:6" ht="12.75">
      <c r="B103" s="2" t="s">
        <v>189</v>
      </c>
      <c r="E103" s="45"/>
      <c r="F103" s="45"/>
    </row>
    <row r="104" spans="2:6" ht="12.75">
      <c r="B104" s="2" t="s">
        <v>190</v>
      </c>
      <c r="E104" s="45"/>
      <c r="F104" s="45"/>
    </row>
    <row r="105" spans="1:6" ht="12.75">
      <c r="A105" s="20">
        <v>28</v>
      </c>
      <c r="B105" s="2" t="s">
        <v>346</v>
      </c>
      <c r="E105" s="45">
        <v>66</v>
      </c>
      <c r="F105" s="45">
        <v>5092</v>
      </c>
    </row>
    <row r="106" spans="1:6" ht="12.75">
      <c r="A106" s="20">
        <v>29</v>
      </c>
      <c r="B106" s="2" t="s">
        <v>191</v>
      </c>
      <c r="E106" s="60" t="s">
        <v>461</v>
      </c>
      <c r="F106" s="45">
        <v>5051</v>
      </c>
    </row>
    <row r="107" spans="1:6" ht="12.75">
      <c r="A107" s="19" t="s">
        <v>101</v>
      </c>
      <c r="B107" s="2" t="s">
        <v>192</v>
      </c>
      <c r="E107" s="45">
        <v>55</v>
      </c>
      <c r="F107" s="45">
        <v>3442</v>
      </c>
    </row>
    <row r="108" spans="1:6" ht="12.75">
      <c r="A108" s="7" t="s">
        <v>102</v>
      </c>
      <c r="B108" s="2" t="s">
        <v>193</v>
      </c>
      <c r="E108" s="45">
        <v>11</v>
      </c>
      <c r="F108" s="45">
        <v>1239</v>
      </c>
    </row>
    <row r="109" spans="1:6" ht="12.75">
      <c r="A109" s="7" t="s">
        <v>113</v>
      </c>
      <c r="B109" s="2" t="s">
        <v>45</v>
      </c>
      <c r="E109" s="56" t="s">
        <v>185</v>
      </c>
      <c r="F109" s="45">
        <v>1548</v>
      </c>
    </row>
    <row r="110" spans="1:6" ht="12.75">
      <c r="A110" s="7"/>
      <c r="E110" s="45"/>
      <c r="F110" s="45"/>
    </row>
    <row r="111" spans="2:6" ht="12.75">
      <c r="B111" s="2" t="s">
        <v>194</v>
      </c>
      <c r="E111" s="45"/>
      <c r="F111" s="45"/>
    </row>
    <row r="112" spans="1:6" ht="12.75">
      <c r="A112" s="20">
        <v>30</v>
      </c>
      <c r="B112" s="2" t="s">
        <v>188</v>
      </c>
      <c r="E112" s="45">
        <v>60738</v>
      </c>
      <c r="F112" s="45">
        <v>4097317</v>
      </c>
    </row>
    <row r="113" spans="1:6" ht="12.75">
      <c r="A113" s="20">
        <v>31</v>
      </c>
      <c r="B113" s="2" t="s">
        <v>184</v>
      </c>
      <c r="E113" s="45">
        <v>5579</v>
      </c>
      <c r="F113" s="45">
        <v>83844</v>
      </c>
    </row>
    <row r="114" spans="5:6" ht="12.75">
      <c r="E114" s="45"/>
      <c r="F114" s="45"/>
    </row>
    <row r="115" spans="1:6" ht="12.75">
      <c r="A115" s="20">
        <v>32</v>
      </c>
      <c r="B115" s="2" t="s">
        <v>31</v>
      </c>
      <c r="E115" s="61">
        <v>111.28</v>
      </c>
      <c r="F115" s="61">
        <v>5233.89</v>
      </c>
    </row>
    <row r="116" spans="1:6" ht="12.75">
      <c r="A116" s="20">
        <v>33</v>
      </c>
      <c r="B116" s="2" t="s">
        <v>195</v>
      </c>
      <c r="E116" s="59">
        <v>1</v>
      </c>
      <c r="F116" s="59">
        <v>176535</v>
      </c>
    </row>
    <row r="117" spans="1:6" ht="12.75">
      <c r="A117" s="20">
        <v>34</v>
      </c>
      <c r="B117" s="2" t="s">
        <v>197</v>
      </c>
      <c r="E117" s="45">
        <v>27</v>
      </c>
      <c r="F117" s="45">
        <v>11534</v>
      </c>
    </row>
    <row r="118" spans="1:6" ht="12.75">
      <c r="A118" s="20"/>
      <c r="E118" s="45"/>
      <c r="F118" s="45"/>
    </row>
    <row r="119" spans="2:6" ht="12.75">
      <c r="B119" s="2" t="s">
        <v>198</v>
      </c>
      <c r="E119" s="45"/>
      <c r="F119" s="45"/>
    </row>
    <row r="120" spans="1:6" ht="12.75">
      <c r="A120" s="20">
        <v>35</v>
      </c>
      <c r="B120" s="2" t="s">
        <v>188</v>
      </c>
      <c r="E120" s="45">
        <v>409</v>
      </c>
      <c r="F120" s="45">
        <v>9534</v>
      </c>
    </row>
    <row r="121" spans="1:6" ht="12.75">
      <c r="A121" s="20">
        <v>36</v>
      </c>
      <c r="B121" s="2" t="s">
        <v>184</v>
      </c>
      <c r="E121" s="45">
        <v>310</v>
      </c>
      <c r="F121" s="45">
        <v>5329</v>
      </c>
    </row>
    <row r="122" spans="5:6" ht="12.75">
      <c r="E122" s="45"/>
      <c r="F122" s="45"/>
    </row>
    <row r="123" spans="2:6" ht="12.75">
      <c r="B123" s="2" t="s">
        <v>442</v>
      </c>
      <c r="E123" s="45"/>
      <c r="F123" s="45"/>
    </row>
    <row r="124" spans="1:6" ht="12.75">
      <c r="A124" s="20">
        <v>37</v>
      </c>
      <c r="B124" s="2" t="s">
        <v>188</v>
      </c>
      <c r="E124" s="45">
        <v>584</v>
      </c>
      <c r="F124" s="45">
        <v>1474</v>
      </c>
    </row>
    <row r="125" spans="1:6" ht="12.75">
      <c r="A125" s="20">
        <v>38</v>
      </c>
      <c r="B125" s="2" t="s">
        <v>184</v>
      </c>
      <c r="E125" s="45">
        <v>333</v>
      </c>
      <c r="F125" s="45">
        <v>1013</v>
      </c>
    </row>
    <row r="126" spans="1:6" ht="12.75">
      <c r="A126" s="20"/>
      <c r="E126" s="45"/>
      <c r="F126" s="45"/>
    </row>
    <row r="127" spans="1:6" ht="12.75">
      <c r="A127" s="20"/>
      <c r="B127" s="2" t="s">
        <v>443</v>
      </c>
      <c r="E127" s="45"/>
      <c r="F127" s="45"/>
    </row>
    <row r="128" spans="1:6" ht="12.75">
      <c r="A128" s="20">
        <v>39</v>
      </c>
      <c r="B128" s="2" t="s">
        <v>188</v>
      </c>
      <c r="E128" s="45">
        <v>336</v>
      </c>
      <c r="F128" s="45">
        <v>704</v>
      </c>
    </row>
    <row r="129" spans="1:6" ht="12.75">
      <c r="A129" s="20">
        <v>40</v>
      </c>
      <c r="B129" s="2" t="s">
        <v>184</v>
      </c>
      <c r="E129" s="45">
        <v>329</v>
      </c>
      <c r="F129" s="45">
        <v>630</v>
      </c>
    </row>
    <row r="130" spans="5:6" ht="12.75">
      <c r="E130" s="45"/>
      <c r="F130" s="45"/>
    </row>
    <row r="131" spans="1:6" ht="12.75">
      <c r="A131" s="20">
        <v>41</v>
      </c>
      <c r="B131" s="2" t="s">
        <v>40</v>
      </c>
      <c r="E131" s="46" t="s">
        <v>461</v>
      </c>
      <c r="F131" s="46" t="s">
        <v>461</v>
      </c>
    </row>
    <row r="134" ht="12.75">
      <c r="A134" s="18" t="s">
        <v>444</v>
      </c>
    </row>
    <row r="135" ht="12.75">
      <c r="A135" s="18"/>
    </row>
    <row r="136" spans="1:6" ht="12.75">
      <c r="A136" s="18"/>
      <c r="F136" s="7" t="s">
        <v>161</v>
      </c>
    </row>
    <row r="138" spans="2:6" ht="12.75">
      <c r="B138" s="2" t="s">
        <v>445</v>
      </c>
      <c r="F138" s="45"/>
    </row>
    <row r="139" spans="1:6" ht="12.75">
      <c r="A139" s="20">
        <v>42</v>
      </c>
      <c r="B139" s="2" t="s">
        <v>50</v>
      </c>
      <c r="F139" s="45">
        <v>316077</v>
      </c>
    </row>
    <row r="140" spans="1:6" ht="12.75">
      <c r="A140" s="19" t="s">
        <v>115</v>
      </c>
      <c r="B140" s="2" t="s">
        <v>51</v>
      </c>
      <c r="F140" s="45">
        <f>SUM(F139*2.74)</f>
        <v>866050.9800000001</v>
      </c>
    </row>
    <row r="141" spans="1:6" ht="12.75">
      <c r="A141" s="19" t="s">
        <v>116</v>
      </c>
      <c r="B141" s="2" t="s">
        <v>52</v>
      </c>
      <c r="F141" s="45">
        <v>1006</v>
      </c>
    </row>
    <row r="142" spans="1:6" ht="12.75">
      <c r="A142" s="20">
        <v>43</v>
      </c>
      <c r="B142" s="2" t="s">
        <v>446</v>
      </c>
      <c r="F142" s="45">
        <v>51330</v>
      </c>
    </row>
    <row r="143" ht="12.75">
      <c r="F143" s="45"/>
    </row>
    <row r="144" spans="2:6" ht="12.75">
      <c r="B144" s="2" t="s">
        <v>204</v>
      </c>
      <c r="F144" s="45"/>
    </row>
    <row r="145" spans="2:6" ht="12.75">
      <c r="B145" s="2" t="s">
        <v>205</v>
      </c>
      <c r="F145" s="45"/>
    </row>
    <row r="146" spans="1:6" ht="12.75">
      <c r="A146" s="20">
        <v>44</v>
      </c>
      <c r="B146" s="2" t="s">
        <v>206</v>
      </c>
      <c r="F146" s="45">
        <v>7321</v>
      </c>
    </row>
    <row r="147" spans="1:6" ht="12.75">
      <c r="A147" s="20">
        <v>45</v>
      </c>
      <c r="B147" s="2" t="s">
        <v>207</v>
      </c>
      <c r="F147" s="45">
        <v>11243</v>
      </c>
    </row>
    <row r="148" spans="1:6" ht="12.75">
      <c r="A148" s="20">
        <v>46</v>
      </c>
      <c r="B148" s="18" t="s">
        <v>139</v>
      </c>
      <c r="F148" s="45">
        <f>SUM(F146:F147)</f>
        <v>18564</v>
      </c>
    </row>
    <row r="149" spans="1:6" ht="12.75">
      <c r="A149" s="7" t="s">
        <v>121</v>
      </c>
      <c r="B149" s="2" t="s">
        <v>208</v>
      </c>
      <c r="F149" s="45">
        <v>10676</v>
      </c>
    </row>
    <row r="150" spans="1:6" ht="12.75">
      <c r="A150" s="7" t="s">
        <v>321</v>
      </c>
      <c r="B150" s="2" t="s">
        <v>209</v>
      </c>
      <c r="F150" s="45">
        <v>514</v>
      </c>
    </row>
    <row r="151" ht="12.75">
      <c r="F151" s="45"/>
    </row>
    <row r="152" spans="2:6" ht="12.75">
      <c r="B152" s="2" t="s">
        <v>210</v>
      </c>
      <c r="F152" s="45"/>
    </row>
    <row r="153" spans="2:6" ht="12.75">
      <c r="B153" s="2" t="s">
        <v>211</v>
      </c>
      <c r="F153" s="45"/>
    </row>
    <row r="154" spans="1:6" ht="12.75">
      <c r="A154" s="20">
        <v>47</v>
      </c>
      <c r="B154" s="2" t="s">
        <v>206</v>
      </c>
      <c r="F154" s="45">
        <v>3035</v>
      </c>
    </row>
    <row r="155" spans="1:6" ht="12.75">
      <c r="A155" s="20">
        <v>48</v>
      </c>
      <c r="B155" s="2" t="s">
        <v>207</v>
      </c>
      <c r="F155" s="45">
        <v>10967</v>
      </c>
    </row>
    <row r="156" spans="1:6" ht="12.75">
      <c r="A156" s="20">
        <v>49</v>
      </c>
      <c r="B156" s="18" t="s">
        <v>139</v>
      </c>
      <c r="F156" s="45">
        <f>SUM(F154:F155)</f>
        <v>14002</v>
      </c>
    </row>
    <row r="157" spans="1:6" ht="12.75">
      <c r="A157" s="7" t="s">
        <v>325</v>
      </c>
      <c r="B157" s="2" t="s">
        <v>449</v>
      </c>
      <c r="F157" s="45">
        <v>5597</v>
      </c>
    </row>
    <row r="158" spans="1:6" ht="12.75">
      <c r="A158" s="7" t="s">
        <v>326</v>
      </c>
      <c r="B158" s="2" t="s">
        <v>450</v>
      </c>
      <c r="F158" s="45">
        <v>1236</v>
      </c>
    </row>
    <row r="159" ht="12.75">
      <c r="F159" s="45"/>
    </row>
    <row r="160" spans="2:6" ht="12.75">
      <c r="B160" s="2" t="s">
        <v>451</v>
      </c>
      <c r="F160" s="45"/>
    </row>
    <row r="161" spans="1:6" ht="12.75">
      <c r="A161" s="20">
        <v>50</v>
      </c>
      <c r="B161" s="2" t="s">
        <v>452</v>
      </c>
      <c r="F161" s="45">
        <v>468</v>
      </c>
    </row>
    <row r="162" spans="1:6" ht="12.75">
      <c r="A162" s="19" t="s">
        <v>328</v>
      </c>
      <c r="B162" s="2" t="s">
        <v>453</v>
      </c>
      <c r="F162" s="45">
        <v>473</v>
      </c>
    </row>
    <row r="163" spans="1:6" ht="12.75">
      <c r="A163" s="20">
        <v>51</v>
      </c>
      <c r="B163" s="2" t="s">
        <v>454</v>
      </c>
      <c r="F163" s="45">
        <v>9202</v>
      </c>
    </row>
    <row r="164" spans="1:6" ht="12.75">
      <c r="A164" s="7" t="s">
        <v>330</v>
      </c>
      <c r="B164" s="2" t="s">
        <v>220</v>
      </c>
      <c r="F164" s="45">
        <v>7104</v>
      </c>
    </row>
    <row r="165" ht="12.75">
      <c r="B165" s="2" t="s">
        <v>221</v>
      </c>
    </row>
    <row r="166" spans="1:6" ht="12.75">
      <c r="A166" s="7" t="s">
        <v>331</v>
      </c>
      <c r="B166" s="2" t="s">
        <v>220</v>
      </c>
      <c r="F166" s="45">
        <v>2098</v>
      </c>
    </row>
    <row r="167" ht="12.75">
      <c r="B167" s="2" t="s">
        <v>222</v>
      </c>
    </row>
    <row r="168" ht="12.75">
      <c r="F168" s="45"/>
    </row>
    <row r="169" ht="12.75">
      <c r="A169" s="18" t="s">
        <v>223</v>
      </c>
    </row>
    <row r="171" spans="1:6" ht="12.75">
      <c r="A171" s="7" t="s">
        <v>177</v>
      </c>
      <c r="C171" s="7" t="s">
        <v>169</v>
      </c>
      <c r="F171" s="7" t="s">
        <v>161</v>
      </c>
    </row>
    <row r="173" spans="1:6" ht="12.75">
      <c r="A173" s="20">
        <v>52</v>
      </c>
      <c r="B173" s="2" t="s">
        <v>278</v>
      </c>
      <c r="F173" s="62">
        <v>94.5</v>
      </c>
    </row>
    <row r="174" spans="1:6" ht="12.75">
      <c r="A174" s="19" t="s">
        <v>122</v>
      </c>
      <c r="B174" s="2" t="s">
        <v>225</v>
      </c>
      <c r="F174" s="45">
        <v>280</v>
      </c>
    </row>
    <row r="175" spans="2:6" ht="12.75">
      <c r="B175" s="2" t="s">
        <v>226</v>
      </c>
      <c r="F175" s="45"/>
    </row>
    <row r="176" spans="1:6" ht="12.75">
      <c r="A176" s="20">
        <v>53</v>
      </c>
      <c r="B176" s="2" t="s">
        <v>67</v>
      </c>
      <c r="F176" s="45">
        <v>51865</v>
      </c>
    </row>
    <row r="177" spans="1:6" ht="12.75">
      <c r="A177" s="20">
        <v>54</v>
      </c>
      <c r="B177" s="2" t="s">
        <v>68</v>
      </c>
      <c r="F177" s="45">
        <v>4138</v>
      </c>
    </row>
    <row r="179" ht="12.75">
      <c r="B179" s="27"/>
    </row>
  </sheetData>
  <hyperlinks>
    <hyperlink ref="C15" r:id="rId1" display="hhenry@mail.sdsu.edu"/>
  </hyperlinks>
  <printOptions gridLines="1" headings="1" horizontalCentered="1"/>
  <pageMargins left="0.25" right="0.25" top="0.4" bottom="0.37" header="0.25" footer="0.2"/>
  <pageSetup orientation="portrait"/>
  <headerFooter alignWithMargins="0">
    <oddFooter>&amp;C&amp;F&amp;RPage &amp;P</oddFooter>
  </headerFooter>
  <rowBreaks count="2" manualBreakCount="2">
    <brk id="55" max="255" man="1"/>
    <brk id="11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H179"/>
  <sheetViews>
    <sheetView workbookViewId="0" topLeftCell="A1">
      <selection activeCell="H1" sqref="H1"/>
    </sheetView>
  </sheetViews>
  <sheetFormatPr defaultColWidth="9.140625" defaultRowHeight="12.75"/>
  <cols>
    <col min="1" max="5" width="11.421875" style="2" customWidth="1"/>
    <col min="6" max="6" width="14.140625" style="2" bestFit="1" customWidth="1"/>
    <col min="7" max="16384" width="11.421875" style="2" customWidth="1"/>
  </cols>
  <sheetData>
    <row r="1" spans="1:3" ht="18">
      <c r="A1" s="11" t="s">
        <v>140</v>
      </c>
      <c r="B1" s="12"/>
      <c r="C1" s="12"/>
    </row>
    <row r="2" spans="1:3" ht="18">
      <c r="A2" s="12" t="s">
        <v>141</v>
      </c>
      <c r="B2" s="12"/>
      <c r="C2" s="12"/>
    </row>
    <row r="3" spans="1:3" ht="18">
      <c r="A3" s="13" t="s">
        <v>142</v>
      </c>
      <c r="B3" s="12"/>
      <c r="C3" s="12" t="s">
        <v>143</v>
      </c>
    </row>
    <row r="5" spans="1:5" ht="12.75">
      <c r="A5" s="14" t="s">
        <v>144</v>
      </c>
      <c r="B5" s="15" t="s">
        <v>398</v>
      </c>
      <c r="C5" s="16"/>
      <c r="D5" s="16"/>
      <c r="E5" s="17"/>
    </row>
    <row r="7" spans="1:5" ht="12.75">
      <c r="A7" s="18" t="s">
        <v>145</v>
      </c>
      <c r="C7" s="15" t="s">
        <v>399</v>
      </c>
      <c r="D7" s="16"/>
      <c r="E7" s="17"/>
    </row>
    <row r="9" spans="1:5" ht="12.75">
      <c r="A9" s="18" t="s">
        <v>147</v>
      </c>
      <c r="C9" s="15" t="s">
        <v>400</v>
      </c>
      <c r="D9" s="16"/>
      <c r="E9" s="17"/>
    </row>
    <row r="11" spans="1:3" ht="12.75">
      <c r="A11" s="18" t="s">
        <v>149</v>
      </c>
      <c r="B11" s="15" t="s">
        <v>401</v>
      </c>
      <c r="C11" s="17"/>
    </row>
    <row r="13" spans="1:3" ht="12.75">
      <c r="A13" s="18" t="s">
        <v>151</v>
      </c>
      <c r="B13" s="15" t="s">
        <v>402</v>
      </c>
      <c r="C13" s="17"/>
    </row>
    <row r="15" spans="1:4" ht="12.75">
      <c r="A15" s="18" t="s">
        <v>153</v>
      </c>
      <c r="C15" s="63" t="s">
        <v>403</v>
      </c>
      <c r="D15" s="17"/>
    </row>
    <row r="19" ht="12.75">
      <c r="A19" s="18" t="s">
        <v>155</v>
      </c>
    </row>
    <row r="20" ht="12.75">
      <c r="A20" s="18" t="s">
        <v>156</v>
      </c>
    </row>
    <row r="21" ht="12.75">
      <c r="A21" s="18" t="s">
        <v>157</v>
      </c>
    </row>
    <row r="22" ht="12.75">
      <c r="A22" s="18"/>
    </row>
    <row r="24" ht="12.75">
      <c r="A24" s="18" t="s">
        <v>158</v>
      </c>
    </row>
    <row r="25" ht="12.75">
      <c r="A25" s="18"/>
    </row>
    <row r="26" spans="1:6" ht="12.75">
      <c r="A26" s="19" t="s">
        <v>159</v>
      </c>
      <c r="C26" s="7" t="s">
        <v>160</v>
      </c>
      <c r="F26" s="7" t="s">
        <v>161</v>
      </c>
    </row>
    <row r="28" spans="1:6" ht="12.75">
      <c r="A28" s="20">
        <v>1</v>
      </c>
      <c r="B28" s="2" t="s">
        <v>162</v>
      </c>
      <c r="F28" s="2">
        <v>1</v>
      </c>
    </row>
    <row r="29" ht="12.75">
      <c r="A29" s="20"/>
    </row>
    <row r="31" ht="12.75">
      <c r="A31" s="14" t="s">
        <v>163</v>
      </c>
    </row>
    <row r="33" spans="1:6" ht="12.75">
      <c r="A33" s="7" t="s">
        <v>159</v>
      </c>
      <c r="C33" s="7" t="s">
        <v>164</v>
      </c>
      <c r="F33" s="7" t="s">
        <v>165</v>
      </c>
    </row>
    <row r="34" spans="1:4" ht="12.75">
      <c r="A34" s="7"/>
      <c r="D34" s="7"/>
    </row>
    <row r="35" spans="1:6" ht="12.75">
      <c r="A35" s="20">
        <v>2</v>
      </c>
      <c r="B35" s="2" t="s">
        <v>166</v>
      </c>
      <c r="F35" s="64">
        <f>F36+F37</f>
        <v>27.85</v>
      </c>
    </row>
    <row r="36" spans="1:6" ht="12.75">
      <c r="A36" s="19" t="s">
        <v>72</v>
      </c>
      <c r="B36" s="2" t="s">
        <v>218</v>
      </c>
      <c r="F36" s="64">
        <v>27.85</v>
      </c>
    </row>
    <row r="37" spans="1:6" ht="12.75">
      <c r="A37" s="19" t="s">
        <v>73</v>
      </c>
      <c r="B37" s="2" t="s">
        <v>219</v>
      </c>
      <c r="F37" s="64">
        <v>0</v>
      </c>
    </row>
    <row r="38" ht="12.75">
      <c r="F38" s="64"/>
    </row>
    <row r="39" spans="1:6" ht="12.75">
      <c r="A39" s="20">
        <v>3</v>
      </c>
      <c r="B39" s="2" t="s">
        <v>224</v>
      </c>
      <c r="F39" s="64">
        <v>61.2</v>
      </c>
    </row>
    <row r="40" spans="1:6" ht="12.75">
      <c r="A40" s="19" t="s">
        <v>75</v>
      </c>
      <c r="B40" s="2" t="s">
        <v>229</v>
      </c>
      <c r="F40" s="64">
        <v>34.7</v>
      </c>
    </row>
    <row r="41" spans="1:6" ht="12.75">
      <c r="A41" s="20">
        <v>4</v>
      </c>
      <c r="B41" s="2" t="s">
        <v>167</v>
      </c>
      <c r="F41" s="64">
        <v>0</v>
      </c>
    </row>
    <row r="42" spans="1:6" ht="12.75">
      <c r="A42" s="20">
        <v>5</v>
      </c>
      <c r="B42" s="2" t="s">
        <v>230</v>
      </c>
      <c r="F42" s="64">
        <v>34</v>
      </c>
    </row>
    <row r="43" spans="1:6" ht="12.75">
      <c r="A43" s="20">
        <v>6</v>
      </c>
      <c r="B43" s="18" t="s">
        <v>335</v>
      </c>
      <c r="F43" s="64">
        <f>F35+F39+F41+F42</f>
        <v>123.05000000000001</v>
      </c>
    </row>
    <row r="46" ht="12.75">
      <c r="A46" s="18" t="s">
        <v>168</v>
      </c>
    </row>
    <row r="48" spans="1:6" ht="12.75">
      <c r="A48" s="7" t="s">
        <v>159</v>
      </c>
      <c r="C48" s="7" t="s">
        <v>169</v>
      </c>
      <c r="F48" s="7" t="s">
        <v>170</v>
      </c>
    </row>
    <row r="49" spans="1:4" ht="12.75">
      <c r="A49" s="7"/>
      <c r="D49" s="7"/>
    </row>
    <row r="50" ht="12.75">
      <c r="B50" s="18" t="s">
        <v>171</v>
      </c>
    </row>
    <row r="51" spans="1:7" ht="12.75">
      <c r="A51" s="20">
        <v>7</v>
      </c>
      <c r="B51" s="2" t="s">
        <v>231</v>
      </c>
      <c r="F51" s="48">
        <v>1995356.07</v>
      </c>
      <c r="G51" s="7"/>
    </row>
    <row r="52" spans="1:7" ht="12.75">
      <c r="A52" s="19" t="s">
        <v>79</v>
      </c>
      <c r="B52" s="2" t="s">
        <v>239</v>
      </c>
      <c r="F52" s="48">
        <v>1995356.07</v>
      </c>
      <c r="G52" s="7"/>
    </row>
    <row r="53" spans="1:6" ht="12.75">
      <c r="A53" s="20">
        <v>8</v>
      </c>
      <c r="B53" s="2" t="s">
        <v>241</v>
      </c>
      <c r="F53" s="48">
        <v>2265548.86</v>
      </c>
    </row>
    <row r="54" spans="1:6" ht="12.75">
      <c r="A54" s="20">
        <v>9</v>
      </c>
      <c r="B54" s="2" t="s">
        <v>242</v>
      </c>
      <c r="F54" s="48">
        <v>559499</v>
      </c>
    </row>
    <row r="56" ht="12.75">
      <c r="B56" s="18" t="s">
        <v>212</v>
      </c>
    </row>
    <row r="57" spans="1:6" ht="12.75">
      <c r="A57" s="20">
        <v>10</v>
      </c>
      <c r="B57" s="2" t="s">
        <v>245</v>
      </c>
      <c r="F57" s="65">
        <v>698086</v>
      </c>
    </row>
    <row r="58" spans="1:6" ht="12.75">
      <c r="A58" s="7" t="s">
        <v>85</v>
      </c>
      <c r="B58" s="2" t="s">
        <v>246</v>
      </c>
      <c r="F58" s="65">
        <v>698086</v>
      </c>
    </row>
    <row r="59" spans="1:6" ht="12.75">
      <c r="A59" s="20">
        <v>11</v>
      </c>
      <c r="B59" s="2" t="s">
        <v>172</v>
      </c>
      <c r="F59" s="48">
        <f>SUM(F60:F61)</f>
        <v>1332434</v>
      </c>
    </row>
    <row r="60" spans="1:6" ht="12.75">
      <c r="A60" s="7" t="s">
        <v>288</v>
      </c>
      <c r="B60" s="2" t="s">
        <v>1</v>
      </c>
      <c r="F60" s="48">
        <v>960558</v>
      </c>
    </row>
    <row r="61" spans="1:6" ht="12.75">
      <c r="A61" s="7" t="s">
        <v>289</v>
      </c>
      <c r="B61" s="2" t="s">
        <v>2</v>
      </c>
      <c r="F61" s="48">
        <v>371876</v>
      </c>
    </row>
    <row r="62" spans="1:6" ht="12.75">
      <c r="A62" s="20">
        <v>12</v>
      </c>
      <c r="B62" s="2" t="s">
        <v>3</v>
      </c>
      <c r="F62" s="48">
        <v>209409</v>
      </c>
    </row>
    <row r="63" spans="1:6" ht="12.75">
      <c r="A63" s="20">
        <v>13</v>
      </c>
      <c r="B63" s="2" t="s">
        <v>4</v>
      </c>
      <c r="F63" s="48">
        <v>44706</v>
      </c>
    </row>
    <row r="64" spans="1:6" ht="12.75">
      <c r="A64" s="20">
        <v>14</v>
      </c>
      <c r="B64" s="2" t="s">
        <v>5</v>
      </c>
      <c r="F64" s="48">
        <v>344805</v>
      </c>
    </row>
    <row r="65" spans="1:6" ht="12.75">
      <c r="A65" s="19" t="s">
        <v>293</v>
      </c>
      <c r="B65" s="2" t="s">
        <v>6</v>
      </c>
      <c r="F65" s="48">
        <v>343577</v>
      </c>
    </row>
    <row r="66" spans="1:7" ht="12.75">
      <c r="A66" s="20">
        <v>15</v>
      </c>
      <c r="B66" s="2" t="s">
        <v>173</v>
      </c>
      <c r="F66" s="48">
        <v>82152</v>
      </c>
      <c r="G66" s="7"/>
    </row>
    <row r="67" spans="1:6" ht="12.75">
      <c r="A67" s="20">
        <v>16</v>
      </c>
      <c r="B67" s="2" t="s">
        <v>8</v>
      </c>
      <c r="F67" s="44">
        <v>0</v>
      </c>
    </row>
    <row r="68" ht="12.75">
      <c r="F68" s="48"/>
    </row>
    <row r="69" spans="1:6" ht="12.75">
      <c r="A69" s="20">
        <v>17</v>
      </c>
      <c r="B69" s="2" t="s">
        <v>9</v>
      </c>
      <c r="F69" s="48">
        <v>37085.66</v>
      </c>
    </row>
    <row r="70" spans="1:6" ht="12.75">
      <c r="A70" s="20">
        <v>18</v>
      </c>
      <c r="B70" s="2" t="s">
        <v>10</v>
      </c>
      <c r="F70" s="48">
        <v>111313.25</v>
      </c>
    </row>
    <row r="71" spans="1:6" ht="12.75">
      <c r="A71" s="20">
        <v>19</v>
      </c>
      <c r="B71" s="2" t="s">
        <v>11</v>
      </c>
      <c r="F71" s="48">
        <v>189300.5</v>
      </c>
    </row>
    <row r="72" spans="1:6" ht="12.75">
      <c r="A72" s="20">
        <v>20</v>
      </c>
      <c r="B72" s="2" t="s">
        <v>174</v>
      </c>
      <c r="F72" s="48">
        <v>65255.34</v>
      </c>
    </row>
    <row r="73" spans="1:6" ht="12.75">
      <c r="A73" s="20">
        <v>21</v>
      </c>
      <c r="B73" s="2" t="s">
        <v>13</v>
      </c>
      <c r="F73" s="48">
        <v>261413.87</v>
      </c>
    </row>
    <row r="74" spans="1:6" ht="12.75">
      <c r="A74" s="20">
        <v>22</v>
      </c>
      <c r="B74" s="18" t="s">
        <v>345</v>
      </c>
      <c r="F74" s="48">
        <f>SUM(F51,F53,F54,F57,F59,F62:F64,F66,F67,F69:F73)</f>
        <v>8196364.55</v>
      </c>
    </row>
    <row r="75" spans="1:6" ht="12.75">
      <c r="A75" s="20">
        <v>23</v>
      </c>
      <c r="B75" s="2" t="s">
        <v>14</v>
      </c>
      <c r="F75" s="44">
        <v>0</v>
      </c>
    </row>
    <row r="76" spans="1:6" ht="12.75">
      <c r="A76" s="7" t="s">
        <v>304</v>
      </c>
      <c r="B76" s="2" t="s">
        <v>175</v>
      </c>
      <c r="F76" s="48">
        <f>F74+F75</f>
        <v>8196364.55</v>
      </c>
    </row>
    <row r="77" ht="12.75">
      <c r="A77" s="7"/>
    </row>
    <row r="78" ht="12.75">
      <c r="A78" s="7"/>
    </row>
    <row r="79" ht="12.75">
      <c r="A79" s="14" t="s">
        <v>176</v>
      </c>
    </row>
    <row r="81" spans="1:6" ht="12.75">
      <c r="A81" s="7" t="s">
        <v>177</v>
      </c>
      <c r="C81" s="23" t="s">
        <v>169</v>
      </c>
      <c r="E81" s="7" t="s">
        <v>213</v>
      </c>
      <c r="F81" s="7" t="s">
        <v>178</v>
      </c>
    </row>
    <row r="83" ht="12.75">
      <c r="B83" s="2" t="s">
        <v>179</v>
      </c>
    </row>
    <row r="84" ht="12.75">
      <c r="B84" s="2" t="s">
        <v>180</v>
      </c>
    </row>
    <row r="85" ht="12.75">
      <c r="B85" s="2" t="s">
        <v>181</v>
      </c>
    </row>
    <row r="86" ht="12.75">
      <c r="B86" s="2" t="s">
        <v>182</v>
      </c>
    </row>
    <row r="87" spans="1:8" ht="12.75">
      <c r="A87" s="20">
        <v>24</v>
      </c>
      <c r="B87" s="2" t="s">
        <v>183</v>
      </c>
      <c r="E87" s="45">
        <v>34165</v>
      </c>
      <c r="F87" s="45">
        <v>1031743</v>
      </c>
      <c r="H87" s="92">
        <f>F89+F92+F93</f>
        <v>1012368</v>
      </c>
    </row>
    <row r="88" spans="1:6" ht="12.75">
      <c r="A88" s="20">
        <v>25</v>
      </c>
      <c r="B88" s="2" t="s">
        <v>184</v>
      </c>
      <c r="E88" s="45">
        <v>33782</v>
      </c>
      <c r="F88" s="45">
        <v>756574</v>
      </c>
    </row>
    <row r="89" spans="1:6" ht="12.75">
      <c r="A89" s="7" t="s">
        <v>307</v>
      </c>
      <c r="B89" s="2" t="s">
        <v>15</v>
      </c>
      <c r="E89" s="45">
        <f>E90+E91</f>
        <v>33782</v>
      </c>
      <c r="F89" s="45">
        <v>844865</v>
      </c>
    </row>
    <row r="90" spans="1:6" ht="12.75">
      <c r="A90" s="7" t="s">
        <v>309</v>
      </c>
      <c r="B90" s="2" t="s">
        <v>17</v>
      </c>
      <c r="E90" s="45">
        <v>33348</v>
      </c>
      <c r="F90" s="56" t="s">
        <v>185</v>
      </c>
    </row>
    <row r="91" spans="1:6" ht="12.75">
      <c r="A91" s="7" t="s">
        <v>92</v>
      </c>
      <c r="B91" s="2" t="s">
        <v>18</v>
      </c>
      <c r="E91" s="45">
        <v>434</v>
      </c>
      <c r="F91" s="56" t="s">
        <v>185</v>
      </c>
    </row>
    <row r="92" spans="1:6" ht="12.75">
      <c r="A92" s="7" t="s">
        <v>93</v>
      </c>
      <c r="B92" s="2" t="s">
        <v>19</v>
      </c>
      <c r="E92" s="45">
        <v>383</v>
      </c>
      <c r="F92" s="45">
        <v>133344</v>
      </c>
    </row>
    <row r="93" spans="1:6" ht="12.75">
      <c r="A93" s="7" t="s">
        <v>94</v>
      </c>
      <c r="B93" s="2" t="s">
        <v>20</v>
      </c>
      <c r="E93" s="45">
        <v>0</v>
      </c>
      <c r="F93" s="45">
        <v>34159</v>
      </c>
    </row>
    <row r="94" spans="1:6" ht="12.75">
      <c r="A94" s="7" t="s">
        <v>95</v>
      </c>
      <c r="B94" s="2" t="s">
        <v>21</v>
      </c>
      <c r="E94" s="45">
        <v>0</v>
      </c>
      <c r="F94" s="45">
        <v>0</v>
      </c>
    </row>
    <row r="95" spans="1:6" ht="12.75">
      <c r="A95" s="7" t="s">
        <v>96</v>
      </c>
      <c r="B95" s="2" t="s">
        <v>22</v>
      </c>
      <c r="E95" s="45">
        <v>19375</v>
      </c>
      <c r="F95" s="56" t="s">
        <v>185</v>
      </c>
    </row>
    <row r="96" spans="1:6" ht="12.75">
      <c r="A96" s="19" t="s">
        <v>308</v>
      </c>
      <c r="B96" s="2" t="s">
        <v>42</v>
      </c>
      <c r="E96" s="66" t="s">
        <v>126</v>
      </c>
      <c r="F96" s="66" t="s">
        <v>126</v>
      </c>
    </row>
    <row r="97" spans="5:6" ht="12.75">
      <c r="E97" s="45"/>
      <c r="F97" s="45"/>
    </row>
    <row r="98" spans="2:6" ht="12.75">
      <c r="B98" s="2" t="s">
        <v>186</v>
      </c>
      <c r="E98" s="45"/>
      <c r="F98" s="45"/>
    </row>
    <row r="99" spans="2:6" ht="12.75">
      <c r="B99" s="2" t="s">
        <v>187</v>
      </c>
      <c r="E99" s="45"/>
      <c r="F99" s="45"/>
    </row>
    <row r="100" spans="1:6" ht="12.75">
      <c r="A100" s="20">
        <v>26</v>
      </c>
      <c r="B100" s="2" t="s">
        <v>188</v>
      </c>
      <c r="E100" s="45">
        <v>29026</v>
      </c>
      <c r="F100" s="45">
        <v>473773</v>
      </c>
    </row>
    <row r="101" spans="1:6" ht="12.75">
      <c r="A101" s="20">
        <v>27</v>
      </c>
      <c r="B101" s="2" t="s">
        <v>184</v>
      </c>
      <c r="E101" s="45">
        <v>5267</v>
      </c>
      <c r="F101" s="46" t="s">
        <v>461</v>
      </c>
    </row>
    <row r="102" spans="5:6" ht="12.75">
      <c r="E102" s="45"/>
      <c r="F102" s="45"/>
    </row>
    <row r="103" spans="2:6" ht="12.75">
      <c r="B103" s="2" t="s">
        <v>189</v>
      </c>
      <c r="E103" s="45"/>
      <c r="F103" s="45"/>
    </row>
    <row r="104" spans="2:6" ht="12.75">
      <c r="B104" s="2" t="s">
        <v>190</v>
      </c>
      <c r="E104" s="45"/>
      <c r="F104" s="45"/>
    </row>
    <row r="105" spans="1:6" ht="12.75">
      <c r="A105" s="20">
        <v>28</v>
      </c>
      <c r="B105" s="2" t="s">
        <v>346</v>
      </c>
      <c r="E105" s="45">
        <v>183</v>
      </c>
      <c r="F105" s="45">
        <v>5186</v>
      </c>
    </row>
    <row r="106" spans="1:6" ht="12.75">
      <c r="A106" s="20">
        <v>29</v>
      </c>
      <c r="B106" s="2" t="s">
        <v>191</v>
      </c>
      <c r="E106" s="45">
        <v>39</v>
      </c>
      <c r="F106" s="45">
        <v>5548</v>
      </c>
    </row>
    <row r="107" spans="1:6" ht="12.75">
      <c r="A107" s="19" t="s">
        <v>101</v>
      </c>
      <c r="B107" s="2" t="s">
        <v>192</v>
      </c>
      <c r="E107" s="45">
        <v>43</v>
      </c>
      <c r="F107" s="45">
        <v>3269</v>
      </c>
    </row>
    <row r="108" spans="1:6" ht="12.75">
      <c r="A108" s="7" t="s">
        <v>102</v>
      </c>
      <c r="B108" s="2" t="s">
        <v>193</v>
      </c>
      <c r="E108" s="45">
        <v>97</v>
      </c>
      <c r="F108" s="45">
        <v>711</v>
      </c>
    </row>
    <row r="109" spans="1:6" ht="12.75">
      <c r="A109" s="7" t="s">
        <v>113</v>
      </c>
      <c r="B109" s="2" t="s">
        <v>45</v>
      </c>
      <c r="E109" s="66">
        <v>348</v>
      </c>
      <c r="F109" s="45">
        <v>10000</v>
      </c>
    </row>
    <row r="110" spans="1:6" ht="12.75">
      <c r="A110" s="7"/>
      <c r="E110" s="45"/>
      <c r="F110" s="45"/>
    </row>
    <row r="111" spans="2:6" ht="12.75">
      <c r="B111" s="2" t="s">
        <v>194</v>
      </c>
      <c r="E111" s="45"/>
      <c r="F111" s="45"/>
    </row>
    <row r="112" spans="1:6" ht="12.75">
      <c r="A112" s="20">
        <v>30</v>
      </c>
      <c r="B112" s="2" t="s">
        <v>188</v>
      </c>
      <c r="E112" s="45">
        <v>55914</v>
      </c>
      <c r="F112" s="45">
        <v>2142168</v>
      </c>
    </row>
    <row r="113" spans="1:6" ht="12.75">
      <c r="A113" s="20">
        <v>31</v>
      </c>
      <c r="B113" s="2" t="s">
        <v>184</v>
      </c>
      <c r="E113" s="45">
        <v>15</v>
      </c>
      <c r="F113" s="45">
        <v>1393</v>
      </c>
    </row>
    <row r="114" spans="5:6" ht="12.75">
      <c r="E114" s="45"/>
      <c r="F114" s="45"/>
    </row>
    <row r="115" spans="1:6" ht="12.75">
      <c r="A115" s="20">
        <v>32</v>
      </c>
      <c r="B115" s="2" t="s">
        <v>31</v>
      </c>
      <c r="E115" s="45">
        <v>187</v>
      </c>
      <c r="F115" s="45">
        <v>6158</v>
      </c>
    </row>
    <row r="116" spans="1:6" ht="12.75">
      <c r="A116" s="20">
        <v>33</v>
      </c>
      <c r="B116" s="2" t="s">
        <v>195</v>
      </c>
      <c r="E116" s="45">
        <v>1</v>
      </c>
      <c r="F116" s="45">
        <v>13775</v>
      </c>
    </row>
    <row r="117" spans="1:6" ht="12.75">
      <c r="A117" s="20">
        <v>34</v>
      </c>
      <c r="B117" s="2" t="s">
        <v>197</v>
      </c>
      <c r="E117" s="45">
        <v>429</v>
      </c>
      <c r="F117" s="45">
        <v>90820</v>
      </c>
    </row>
    <row r="118" spans="1:6" ht="12.75">
      <c r="A118" s="20"/>
      <c r="E118" s="45"/>
      <c r="F118" s="45"/>
    </row>
    <row r="119" spans="2:6" ht="12.75">
      <c r="B119" s="2" t="s">
        <v>198</v>
      </c>
      <c r="E119" s="45"/>
      <c r="F119" s="45"/>
    </row>
    <row r="120" spans="1:6" ht="12.75">
      <c r="A120" s="20">
        <v>35</v>
      </c>
      <c r="B120" s="2" t="s">
        <v>188</v>
      </c>
      <c r="E120" s="45">
        <v>156</v>
      </c>
      <c r="F120" s="45">
        <v>57401</v>
      </c>
    </row>
    <row r="121" spans="1:6" ht="12.75">
      <c r="A121" s="20">
        <v>36</v>
      </c>
      <c r="B121" s="2" t="s">
        <v>184</v>
      </c>
      <c r="E121" s="66" t="s">
        <v>126</v>
      </c>
      <c r="F121" s="66" t="s">
        <v>126</v>
      </c>
    </row>
    <row r="122" spans="5:6" ht="12.75">
      <c r="E122" s="45"/>
      <c r="F122" s="45"/>
    </row>
    <row r="123" spans="2:6" ht="12.75">
      <c r="B123" s="2" t="s">
        <v>442</v>
      </c>
      <c r="E123" s="45"/>
      <c r="F123" s="45"/>
    </row>
    <row r="124" spans="1:6" ht="12.75">
      <c r="A124" s="20">
        <v>37</v>
      </c>
      <c r="B124" s="2" t="s">
        <v>188</v>
      </c>
      <c r="E124" s="45">
        <v>298</v>
      </c>
      <c r="F124" s="45">
        <v>14274</v>
      </c>
    </row>
    <row r="125" spans="1:6" ht="12.75">
      <c r="A125" s="20">
        <v>38</v>
      </c>
      <c r="B125" s="2" t="s">
        <v>184</v>
      </c>
      <c r="E125" s="66" t="s">
        <v>126</v>
      </c>
      <c r="F125" s="66" t="s">
        <v>126</v>
      </c>
    </row>
    <row r="126" spans="1:6" ht="12.75">
      <c r="A126" s="20"/>
      <c r="E126" s="45"/>
      <c r="F126" s="45"/>
    </row>
    <row r="127" spans="1:6" ht="12.75">
      <c r="A127" s="20"/>
      <c r="B127" s="2" t="s">
        <v>443</v>
      </c>
      <c r="E127" s="45"/>
      <c r="F127" s="45"/>
    </row>
    <row r="128" spans="1:6" ht="12.75">
      <c r="A128" s="20">
        <v>39</v>
      </c>
      <c r="B128" s="2" t="s">
        <v>188</v>
      </c>
      <c r="E128" s="66" t="s">
        <v>126</v>
      </c>
      <c r="F128" s="66" t="s">
        <v>126</v>
      </c>
    </row>
    <row r="129" spans="1:6" ht="12.75">
      <c r="A129" s="20">
        <v>40</v>
      </c>
      <c r="B129" s="2" t="s">
        <v>184</v>
      </c>
      <c r="E129" s="45">
        <v>543</v>
      </c>
      <c r="F129" s="45">
        <v>1135</v>
      </c>
    </row>
    <row r="131" spans="1:6" ht="12.75">
      <c r="A131" s="20">
        <v>41</v>
      </c>
      <c r="B131" s="2" t="s">
        <v>40</v>
      </c>
      <c r="E131" s="3" t="s">
        <v>126</v>
      </c>
      <c r="F131" s="3" t="s">
        <v>126</v>
      </c>
    </row>
    <row r="134" ht="12.75">
      <c r="A134" s="18" t="s">
        <v>444</v>
      </c>
    </row>
    <row r="135" ht="12.75">
      <c r="A135" s="18"/>
    </row>
    <row r="136" spans="1:6" ht="12.75">
      <c r="A136" s="18"/>
      <c r="F136" s="7" t="s">
        <v>161</v>
      </c>
    </row>
    <row r="138" ht="12.75">
      <c r="B138" s="2" t="s">
        <v>445</v>
      </c>
    </row>
    <row r="139" spans="1:6" ht="12.75">
      <c r="A139" s="20">
        <v>42</v>
      </c>
      <c r="B139" s="2" t="s">
        <v>50</v>
      </c>
      <c r="F139" s="2">
        <v>313029</v>
      </c>
    </row>
    <row r="140" spans="1:6" ht="12.75">
      <c r="A140" s="19" t="s">
        <v>115</v>
      </c>
      <c r="B140" s="2" t="s">
        <v>51</v>
      </c>
      <c r="F140" s="2">
        <v>383223</v>
      </c>
    </row>
    <row r="141" spans="1:6" ht="12.75">
      <c r="A141" s="19" t="s">
        <v>116</v>
      </c>
      <c r="B141" s="2" t="s">
        <v>52</v>
      </c>
      <c r="F141" s="2">
        <v>797</v>
      </c>
    </row>
    <row r="142" spans="1:6" ht="12.75">
      <c r="A142" s="20">
        <v>43</v>
      </c>
      <c r="B142" s="2" t="s">
        <v>446</v>
      </c>
      <c r="F142" s="2">
        <v>52728</v>
      </c>
    </row>
    <row r="144" ht="12.75">
      <c r="B144" s="2" t="s">
        <v>204</v>
      </c>
    </row>
    <row r="145" ht="12.75">
      <c r="B145" s="2" t="s">
        <v>205</v>
      </c>
    </row>
    <row r="146" spans="1:6" ht="12.75">
      <c r="A146" s="20">
        <v>44</v>
      </c>
      <c r="B146" s="2" t="s">
        <v>206</v>
      </c>
      <c r="F146" s="2">
        <v>4025</v>
      </c>
    </row>
    <row r="147" spans="1:6" ht="12.75">
      <c r="A147" s="20">
        <v>45</v>
      </c>
      <c r="B147" s="2" t="s">
        <v>207</v>
      </c>
      <c r="F147" s="2">
        <v>5805</v>
      </c>
    </row>
    <row r="148" spans="1:6" ht="12.75">
      <c r="A148" s="20">
        <v>46</v>
      </c>
      <c r="B148" s="18" t="s">
        <v>139</v>
      </c>
      <c r="F148" s="2">
        <f>SUM(F146:F147)</f>
        <v>9830</v>
      </c>
    </row>
    <row r="149" spans="1:6" ht="12.75">
      <c r="A149" s="7" t="s">
        <v>121</v>
      </c>
      <c r="B149" s="2" t="s">
        <v>208</v>
      </c>
      <c r="F149" s="2">
        <v>5990</v>
      </c>
    </row>
    <row r="150" spans="1:6" ht="12.75">
      <c r="A150" s="7" t="s">
        <v>321</v>
      </c>
      <c r="B150" s="2" t="s">
        <v>209</v>
      </c>
      <c r="F150" s="2">
        <v>383</v>
      </c>
    </row>
    <row r="152" ht="12.75">
      <c r="B152" s="2" t="s">
        <v>210</v>
      </c>
    </row>
    <row r="153" ht="12.75">
      <c r="B153" s="2" t="s">
        <v>211</v>
      </c>
    </row>
    <row r="154" spans="1:6" ht="12.75">
      <c r="A154" s="20">
        <v>47</v>
      </c>
      <c r="B154" s="2" t="s">
        <v>206</v>
      </c>
      <c r="F154" s="2">
        <v>2894</v>
      </c>
    </row>
    <row r="155" spans="1:6" ht="12.75">
      <c r="A155" s="20">
        <v>48</v>
      </c>
      <c r="B155" s="2" t="s">
        <v>207</v>
      </c>
      <c r="F155" s="2">
        <v>8463</v>
      </c>
    </row>
    <row r="156" spans="1:6" ht="12.75">
      <c r="A156" s="20">
        <v>49</v>
      </c>
      <c r="B156" s="18" t="s">
        <v>139</v>
      </c>
      <c r="F156" s="2">
        <f>SUM(F154:F155)</f>
        <v>11357</v>
      </c>
    </row>
    <row r="157" spans="1:6" ht="12.75">
      <c r="A157" s="7" t="s">
        <v>325</v>
      </c>
      <c r="B157" s="2" t="s">
        <v>449</v>
      </c>
      <c r="F157" s="2">
        <v>2403</v>
      </c>
    </row>
    <row r="158" spans="1:6" ht="12.75">
      <c r="A158" s="7" t="s">
        <v>326</v>
      </c>
      <c r="B158" s="2" t="s">
        <v>450</v>
      </c>
      <c r="F158" s="2">
        <v>1102</v>
      </c>
    </row>
    <row r="160" ht="12.75">
      <c r="B160" s="2" t="s">
        <v>451</v>
      </c>
    </row>
    <row r="161" spans="1:6" ht="12.75">
      <c r="A161" s="20">
        <v>50</v>
      </c>
      <c r="B161" s="2" t="s">
        <v>452</v>
      </c>
      <c r="F161" s="2">
        <v>325</v>
      </c>
    </row>
    <row r="162" spans="1:6" ht="12.75">
      <c r="A162" s="19" t="s">
        <v>328</v>
      </c>
      <c r="B162" s="2" t="s">
        <v>453</v>
      </c>
      <c r="F162" s="2">
        <v>228</v>
      </c>
    </row>
    <row r="163" spans="1:6" ht="12.75">
      <c r="A163" s="20">
        <v>51</v>
      </c>
      <c r="B163" s="2" t="s">
        <v>454</v>
      </c>
      <c r="F163" s="2">
        <v>6069</v>
      </c>
    </row>
    <row r="164" spans="1:6" ht="12.75">
      <c r="A164" s="7" t="s">
        <v>330</v>
      </c>
      <c r="B164" s="2" t="s">
        <v>220</v>
      </c>
      <c r="F164" s="2">
        <v>139</v>
      </c>
    </row>
    <row r="165" ht="12.75">
      <c r="B165" s="2" t="s">
        <v>221</v>
      </c>
    </row>
    <row r="166" spans="1:6" ht="12.75">
      <c r="A166" s="7" t="s">
        <v>331</v>
      </c>
      <c r="B166" s="2" t="s">
        <v>220</v>
      </c>
      <c r="F166" s="2">
        <v>5238</v>
      </c>
    </row>
    <row r="167" ht="12.75">
      <c r="B167" s="2" t="s">
        <v>222</v>
      </c>
    </row>
    <row r="169" ht="12.75">
      <c r="A169" s="18" t="s">
        <v>223</v>
      </c>
    </row>
    <row r="171" spans="1:6" ht="12.75">
      <c r="A171" s="7" t="s">
        <v>177</v>
      </c>
      <c r="C171" s="7" t="s">
        <v>169</v>
      </c>
      <c r="F171" s="7" t="s">
        <v>161</v>
      </c>
    </row>
    <row r="173" spans="1:6" ht="12.75">
      <c r="A173" s="20">
        <v>52</v>
      </c>
      <c r="B173" s="2" t="s">
        <v>278</v>
      </c>
      <c r="F173" s="2">
        <v>81</v>
      </c>
    </row>
    <row r="174" spans="1:6" ht="12.75">
      <c r="A174" s="19" t="s">
        <v>122</v>
      </c>
      <c r="B174" s="2" t="s">
        <v>225</v>
      </c>
      <c r="F174" s="2">
        <v>314</v>
      </c>
    </row>
    <row r="175" ht="12.75">
      <c r="B175" s="2" t="s">
        <v>226</v>
      </c>
    </row>
    <row r="176" spans="1:6" ht="12.75">
      <c r="A176" s="20">
        <v>53</v>
      </c>
      <c r="B176" s="2" t="s">
        <v>67</v>
      </c>
      <c r="F176" s="45">
        <v>53100</v>
      </c>
    </row>
    <row r="177" spans="1:6" ht="12.75">
      <c r="A177" s="20">
        <v>54</v>
      </c>
      <c r="B177" s="2" t="s">
        <v>68</v>
      </c>
      <c r="F177" s="45">
        <v>1277</v>
      </c>
    </row>
    <row r="179" ht="12.75">
      <c r="B179" s="27"/>
    </row>
  </sheetData>
  <hyperlinks>
    <hyperlink ref="C15" r:id="rId1" display="uchida@sfsu.edu"/>
  </hyperlinks>
  <printOptions gridLines="1" headings="1"/>
  <pageMargins left="0.75" right="0.75" top="1" bottom="0.5" header="0.5" footer="0.5"/>
  <pageSetup orientation="portrait" scale="95"/>
  <headerFooter alignWithMargins="0">
    <oddFooter>&amp;C&amp;F&amp;RPage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G179"/>
  <sheetViews>
    <sheetView workbookViewId="0" topLeftCell="A1">
      <selection activeCell="G1" sqref="G1"/>
    </sheetView>
  </sheetViews>
  <sheetFormatPr defaultColWidth="9.140625" defaultRowHeight="12.75"/>
  <cols>
    <col min="1" max="1" width="11.421875" style="2" customWidth="1"/>
    <col min="2" max="4" width="12.7109375" style="2" customWidth="1"/>
    <col min="5" max="5" width="13.28125" style="2" customWidth="1"/>
    <col min="6" max="6" width="13.28125" style="5" customWidth="1"/>
    <col min="7" max="16384" width="11.421875" style="2" customWidth="1"/>
  </cols>
  <sheetData>
    <row r="1" spans="1:3" ht="18">
      <c r="A1" s="11" t="s">
        <v>140</v>
      </c>
      <c r="B1" s="12"/>
      <c r="C1" s="12"/>
    </row>
    <row r="2" spans="1:3" ht="18">
      <c r="A2" s="12" t="s">
        <v>141</v>
      </c>
      <c r="B2" s="12"/>
      <c r="C2" s="12"/>
    </row>
    <row r="3" spans="1:3" ht="18">
      <c r="A3" s="13" t="s">
        <v>142</v>
      </c>
      <c r="B3" s="12"/>
      <c r="C3" s="12" t="s">
        <v>143</v>
      </c>
    </row>
    <row r="5" spans="1:5" ht="12.75">
      <c r="A5" s="14" t="s">
        <v>144</v>
      </c>
      <c r="B5" s="15" t="s">
        <v>134</v>
      </c>
      <c r="C5" s="16"/>
      <c r="D5" s="16"/>
      <c r="E5" s="17"/>
    </row>
    <row r="7" spans="1:5" ht="12.75">
      <c r="A7" s="18" t="s">
        <v>145</v>
      </c>
      <c r="C7" s="15" t="s">
        <v>404</v>
      </c>
      <c r="D7" s="16"/>
      <c r="E7" s="17"/>
    </row>
    <row r="9" spans="1:5" ht="12.75">
      <c r="A9" s="18" t="s">
        <v>147</v>
      </c>
      <c r="C9" s="15" t="s">
        <v>405</v>
      </c>
      <c r="D9" s="16"/>
      <c r="E9" s="17"/>
    </row>
    <row r="11" spans="1:3" ht="12.75">
      <c r="A11" s="18" t="s">
        <v>149</v>
      </c>
      <c r="B11" s="15" t="s">
        <v>406</v>
      </c>
      <c r="C11" s="17"/>
    </row>
    <row r="13" spans="1:3" ht="12.75">
      <c r="A13" s="18" t="s">
        <v>151</v>
      </c>
      <c r="B13" s="15" t="s">
        <v>407</v>
      </c>
      <c r="C13" s="17"/>
    </row>
    <row r="15" spans="1:4" ht="12.75">
      <c r="A15" s="18" t="s">
        <v>153</v>
      </c>
      <c r="C15" s="15" t="s">
        <v>408</v>
      </c>
      <c r="D15" s="17"/>
    </row>
    <row r="19" ht="12.75">
      <c r="A19" s="18" t="s">
        <v>155</v>
      </c>
    </row>
    <row r="20" ht="12.75">
      <c r="A20" s="18" t="s">
        <v>156</v>
      </c>
    </row>
    <row r="21" ht="12.75">
      <c r="A21" s="18" t="s">
        <v>157</v>
      </c>
    </row>
    <row r="22" ht="12.75">
      <c r="A22" s="18"/>
    </row>
    <row r="24" ht="12.75">
      <c r="A24" s="18" t="s">
        <v>158</v>
      </c>
    </row>
    <row r="25" ht="12.75">
      <c r="A25" s="18"/>
    </row>
    <row r="26" spans="1:6" ht="12.75">
      <c r="A26" s="19" t="s">
        <v>159</v>
      </c>
      <c r="C26" s="7" t="s">
        <v>160</v>
      </c>
      <c r="F26" s="67" t="s">
        <v>161</v>
      </c>
    </row>
    <row r="28" spans="1:6" ht="12.75">
      <c r="A28" s="20">
        <v>1</v>
      </c>
      <c r="B28" s="2" t="s">
        <v>162</v>
      </c>
      <c r="F28" s="33">
        <v>0</v>
      </c>
    </row>
    <row r="29" ht="12.75">
      <c r="A29" s="20"/>
    </row>
    <row r="31" ht="12.75">
      <c r="A31" s="14" t="s">
        <v>163</v>
      </c>
    </row>
    <row r="33" spans="1:6" ht="12.75">
      <c r="A33" s="7" t="s">
        <v>159</v>
      </c>
      <c r="C33" s="7" t="s">
        <v>164</v>
      </c>
      <c r="F33" s="67" t="s">
        <v>165</v>
      </c>
    </row>
    <row r="34" spans="1:4" ht="12.75">
      <c r="A34" s="7"/>
      <c r="D34" s="7"/>
    </row>
    <row r="35" spans="1:6" ht="12.75">
      <c r="A35" s="20">
        <v>2</v>
      </c>
      <c r="B35" s="2" t="s">
        <v>166</v>
      </c>
      <c r="F35" s="64">
        <v>23.55</v>
      </c>
    </row>
    <row r="36" spans="1:6" ht="12.75">
      <c r="A36" s="19" t="s">
        <v>72</v>
      </c>
      <c r="B36" s="2" t="s">
        <v>218</v>
      </c>
      <c r="F36" s="64">
        <v>23.55</v>
      </c>
    </row>
    <row r="37" spans="1:6" ht="12.75">
      <c r="A37" s="19" t="s">
        <v>73</v>
      </c>
      <c r="B37" s="2" t="s">
        <v>219</v>
      </c>
      <c r="F37" s="64">
        <v>0</v>
      </c>
    </row>
    <row r="38" ht="12.75">
      <c r="F38" s="64"/>
    </row>
    <row r="39" spans="1:6" ht="12.75">
      <c r="A39" s="20">
        <v>3</v>
      </c>
      <c r="B39" s="2" t="s">
        <v>224</v>
      </c>
      <c r="F39" s="64">
        <v>44.55</v>
      </c>
    </row>
    <row r="40" spans="1:6" ht="12.75">
      <c r="A40" s="19" t="s">
        <v>75</v>
      </c>
      <c r="B40" s="2" t="s">
        <v>229</v>
      </c>
      <c r="F40" s="64">
        <v>24.8</v>
      </c>
    </row>
    <row r="41" spans="1:6" ht="12.75">
      <c r="A41" s="20">
        <v>4</v>
      </c>
      <c r="B41" s="2" t="s">
        <v>167</v>
      </c>
      <c r="F41" s="64">
        <v>0</v>
      </c>
    </row>
    <row r="42" spans="1:6" ht="12.75">
      <c r="A42" s="20">
        <v>5</v>
      </c>
      <c r="B42" s="2" t="s">
        <v>230</v>
      </c>
      <c r="F42" s="64">
        <v>27</v>
      </c>
    </row>
    <row r="43" spans="1:6" ht="12.75">
      <c r="A43" s="20">
        <v>6</v>
      </c>
      <c r="B43" s="18" t="s">
        <v>335</v>
      </c>
      <c r="F43" s="64">
        <f>F35+F39+F41+F42</f>
        <v>95.1</v>
      </c>
    </row>
    <row r="46" ht="12.75">
      <c r="A46" s="18" t="s">
        <v>168</v>
      </c>
    </row>
    <row r="48" spans="1:6" ht="12.75">
      <c r="A48" s="7" t="s">
        <v>159</v>
      </c>
      <c r="C48" s="7" t="s">
        <v>169</v>
      </c>
      <c r="F48" s="67" t="s">
        <v>170</v>
      </c>
    </row>
    <row r="49" spans="1:4" ht="12.75">
      <c r="A49" s="7"/>
      <c r="D49" s="7"/>
    </row>
    <row r="50" ht="12.75">
      <c r="B50" s="18" t="s">
        <v>171</v>
      </c>
    </row>
    <row r="51" spans="1:6" ht="12.75">
      <c r="A51" s="20">
        <v>7</v>
      </c>
      <c r="B51" s="2" t="s">
        <v>231</v>
      </c>
      <c r="E51" s="68"/>
      <c r="F51" s="68">
        <v>1760675</v>
      </c>
    </row>
    <row r="52" spans="1:6" ht="12.75">
      <c r="A52" s="19" t="s">
        <v>79</v>
      </c>
      <c r="B52" s="2" t="s">
        <v>239</v>
      </c>
      <c r="E52" s="8"/>
      <c r="F52" s="68">
        <v>1760675</v>
      </c>
    </row>
    <row r="53" spans="1:6" ht="12.75">
      <c r="A53" s="20">
        <v>8</v>
      </c>
      <c r="B53" s="2" t="s">
        <v>241</v>
      </c>
      <c r="E53" s="8"/>
      <c r="F53" s="68">
        <v>1959838</v>
      </c>
    </row>
    <row r="54" spans="1:6" ht="12.75">
      <c r="A54" s="20">
        <v>9</v>
      </c>
      <c r="B54" s="2" t="s">
        <v>242</v>
      </c>
      <c r="E54" s="8"/>
      <c r="F54" s="68">
        <v>472710</v>
      </c>
    </row>
    <row r="55" spans="5:7" ht="12.75">
      <c r="E55" s="8"/>
      <c r="F55" s="8"/>
      <c r="G55" s="7"/>
    </row>
    <row r="56" spans="2:7" ht="12.75">
      <c r="B56" s="18" t="s">
        <v>212</v>
      </c>
      <c r="E56" s="8"/>
      <c r="F56" s="8"/>
      <c r="G56" s="7"/>
    </row>
    <row r="57" spans="1:6" ht="12.75">
      <c r="A57" s="20">
        <v>10</v>
      </c>
      <c r="B57" s="2" t="s">
        <v>245</v>
      </c>
      <c r="E57" s="8"/>
      <c r="F57" s="68">
        <v>664936</v>
      </c>
    </row>
    <row r="58" spans="1:6" ht="12.75">
      <c r="A58" s="7" t="s">
        <v>85</v>
      </c>
      <c r="B58" s="2" t="s">
        <v>246</v>
      </c>
      <c r="E58" s="8"/>
      <c r="F58" s="68">
        <v>664323</v>
      </c>
    </row>
    <row r="59" spans="1:6" ht="12.75">
      <c r="A59" s="20">
        <v>11</v>
      </c>
      <c r="B59" s="2" t="s">
        <v>172</v>
      </c>
      <c r="E59" s="8"/>
      <c r="F59" s="68">
        <v>1102811</v>
      </c>
    </row>
    <row r="60" spans="1:6" ht="12.75">
      <c r="A60" s="7" t="s">
        <v>288</v>
      </c>
      <c r="B60" s="2" t="s">
        <v>1</v>
      </c>
      <c r="E60" s="8"/>
      <c r="F60" s="68">
        <v>840537</v>
      </c>
    </row>
    <row r="61" spans="1:6" ht="12.75">
      <c r="A61" s="7" t="s">
        <v>289</v>
      </c>
      <c r="B61" s="2" t="s">
        <v>2</v>
      </c>
      <c r="E61" s="8"/>
      <c r="F61" s="68">
        <v>262274</v>
      </c>
    </row>
    <row r="62" spans="1:6" ht="12.75">
      <c r="A62" s="20">
        <v>12</v>
      </c>
      <c r="B62" s="2" t="s">
        <v>3</v>
      </c>
      <c r="E62" s="8"/>
      <c r="F62" s="68">
        <v>41359</v>
      </c>
    </row>
    <row r="63" spans="1:6" ht="12.75">
      <c r="A63" s="20">
        <v>13</v>
      </c>
      <c r="B63" s="2" t="s">
        <v>4</v>
      </c>
      <c r="E63" s="8"/>
      <c r="F63" s="68">
        <v>35107</v>
      </c>
    </row>
    <row r="64" spans="1:6" ht="12.75">
      <c r="A64" s="20">
        <v>14</v>
      </c>
      <c r="B64" s="2" t="s">
        <v>5</v>
      </c>
      <c r="E64" s="8"/>
      <c r="F64" s="68">
        <v>170832</v>
      </c>
    </row>
    <row r="65" spans="1:6" ht="12.75">
      <c r="A65" s="19" t="s">
        <v>293</v>
      </c>
      <c r="B65" s="2" t="s">
        <v>6</v>
      </c>
      <c r="E65" s="8"/>
      <c r="F65" s="68">
        <v>155719</v>
      </c>
    </row>
    <row r="66" spans="1:6" ht="12.75">
      <c r="A66" s="20">
        <v>15</v>
      </c>
      <c r="B66" s="2" t="s">
        <v>173</v>
      </c>
      <c r="E66" s="8"/>
      <c r="F66" s="68">
        <v>46625</v>
      </c>
    </row>
    <row r="67" spans="1:6" ht="12.75">
      <c r="A67" s="20">
        <v>16</v>
      </c>
      <c r="B67" s="2" t="s">
        <v>8</v>
      </c>
      <c r="E67" s="8"/>
      <c r="F67" s="69">
        <v>0</v>
      </c>
    </row>
    <row r="68" spans="5:6" ht="12.75">
      <c r="E68" s="8"/>
      <c r="F68" s="8"/>
    </row>
    <row r="69" spans="1:6" ht="12.75">
      <c r="A69" s="20">
        <v>17</v>
      </c>
      <c r="B69" s="2" t="s">
        <v>9</v>
      </c>
      <c r="E69" s="8"/>
      <c r="F69" s="68">
        <v>53940</v>
      </c>
    </row>
    <row r="70" spans="1:7" ht="12.75">
      <c r="A70" s="20">
        <v>18</v>
      </c>
      <c r="B70" s="2" t="s">
        <v>10</v>
      </c>
      <c r="E70" s="8"/>
      <c r="F70" s="68">
        <v>50772</v>
      </c>
      <c r="G70" s="7"/>
    </row>
    <row r="71" spans="1:6" ht="12.75">
      <c r="A71" s="20">
        <v>19</v>
      </c>
      <c r="B71" s="2" t="s">
        <v>11</v>
      </c>
      <c r="E71" s="8"/>
      <c r="F71" s="68">
        <v>186511</v>
      </c>
    </row>
    <row r="72" spans="1:6" ht="12.75">
      <c r="A72" s="20">
        <v>20</v>
      </c>
      <c r="B72" s="2" t="s">
        <v>174</v>
      </c>
      <c r="E72" s="8"/>
      <c r="F72" s="68">
        <v>80000</v>
      </c>
    </row>
    <row r="73" spans="1:6" ht="12.75">
      <c r="A73" s="20">
        <v>21</v>
      </c>
      <c r="B73" s="2" t="s">
        <v>13</v>
      </c>
      <c r="E73" s="8"/>
      <c r="F73" s="68">
        <v>414440</v>
      </c>
    </row>
    <row r="74" spans="1:6" ht="12.75">
      <c r="A74" s="20">
        <v>22</v>
      </c>
      <c r="B74" s="18" t="s">
        <v>345</v>
      </c>
      <c r="E74" s="8"/>
      <c r="F74" s="68">
        <v>7040626</v>
      </c>
    </row>
    <row r="75" spans="1:6" ht="12.75">
      <c r="A75" s="20">
        <v>23</v>
      </c>
      <c r="B75" s="2" t="s">
        <v>14</v>
      </c>
      <c r="E75" s="8"/>
      <c r="F75" s="68">
        <v>591742</v>
      </c>
    </row>
    <row r="76" spans="1:6" ht="12.75">
      <c r="A76" s="7" t="s">
        <v>304</v>
      </c>
      <c r="B76" s="2" t="s">
        <v>175</v>
      </c>
      <c r="E76" s="8"/>
      <c r="F76" s="68">
        <v>7632368</v>
      </c>
    </row>
    <row r="77" spans="1:6" ht="12.75">
      <c r="A77" s="7"/>
      <c r="E77" s="8"/>
      <c r="F77" s="8"/>
    </row>
    <row r="78" ht="12.75">
      <c r="A78" s="7"/>
    </row>
    <row r="79" ht="12.75">
      <c r="A79" s="14" t="s">
        <v>176</v>
      </c>
    </row>
    <row r="81" spans="1:6" ht="12.75">
      <c r="A81" s="7" t="s">
        <v>177</v>
      </c>
      <c r="C81" s="23" t="s">
        <v>169</v>
      </c>
      <c r="E81" s="7" t="s">
        <v>213</v>
      </c>
      <c r="F81" s="67" t="s">
        <v>178</v>
      </c>
    </row>
    <row r="83" ht="12.75">
      <c r="B83" s="2" t="s">
        <v>179</v>
      </c>
    </row>
    <row r="84" ht="12.75">
      <c r="B84" s="2" t="s">
        <v>180</v>
      </c>
    </row>
    <row r="85" ht="12.75">
      <c r="B85" s="2" t="s">
        <v>181</v>
      </c>
    </row>
    <row r="86" ht="12.75">
      <c r="B86" s="2" t="s">
        <v>182</v>
      </c>
    </row>
    <row r="87" spans="1:6" ht="12.75">
      <c r="A87" s="20">
        <v>24</v>
      </c>
      <c r="B87" s="2" t="s">
        <v>183</v>
      </c>
      <c r="E87" s="8">
        <v>21948</v>
      </c>
      <c r="F87" s="8">
        <v>1143500</v>
      </c>
    </row>
    <row r="88" spans="1:6" ht="12.75">
      <c r="A88" s="20">
        <v>25</v>
      </c>
      <c r="B88" s="2" t="s">
        <v>184</v>
      </c>
      <c r="E88" s="8">
        <v>12966</v>
      </c>
      <c r="F88" s="8">
        <v>941854</v>
      </c>
    </row>
    <row r="89" spans="1:6" ht="12.75">
      <c r="A89" s="7" t="s">
        <v>307</v>
      </c>
      <c r="B89" s="2" t="s">
        <v>15</v>
      </c>
      <c r="E89" s="8">
        <v>16652</v>
      </c>
      <c r="F89" s="8">
        <v>874962</v>
      </c>
    </row>
    <row r="90" spans="1:6" ht="12.75">
      <c r="A90" s="7" t="s">
        <v>309</v>
      </c>
      <c r="B90" s="2" t="s">
        <v>17</v>
      </c>
      <c r="E90" s="8">
        <v>13834</v>
      </c>
      <c r="F90" s="26" t="s">
        <v>185</v>
      </c>
    </row>
    <row r="91" spans="1:6" ht="12.75">
      <c r="A91" s="7" t="s">
        <v>92</v>
      </c>
      <c r="B91" s="2" t="s">
        <v>18</v>
      </c>
      <c r="E91" s="8">
        <v>2818</v>
      </c>
      <c r="F91" s="26" t="s">
        <v>185</v>
      </c>
    </row>
    <row r="92" spans="1:6" ht="12.75">
      <c r="A92" s="7" t="s">
        <v>93</v>
      </c>
      <c r="B92" s="2" t="s">
        <v>19</v>
      </c>
      <c r="E92" s="8">
        <v>4247</v>
      </c>
      <c r="F92" s="8">
        <v>208016</v>
      </c>
    </row>
    <row r="93" spans="1:6" ht="12.75">
      <c r="A93" s="7" t="s">
        <v>94</v>
      </c>
      <c r="B93" s="2" t="s">
        <v>20</v>
      </c>
      <c r="E93" s="8">
        <v>704</v>
      </c>
      <c r="F93" s="8">
        <v>55411</v>
      </c>
    </row>
    <row r="94" spans="1:6" ht="12.75">
      <c r="A94" s="7" t="s">
        <v>95</v>
      </c>
      <c r="B94" s="2" t="s">
        <v>21</v>
      </c>
      <c r="E94" s="8">
        <v>345</v>
      </c>
      <c r="F94" s="8">
        <v>5111</v>
      </c>
    </row>
    <row r="95" spans="1:6" ht="12.75">
      <c r="A95" s="7" t="s">
        <v>96</v>
      </c>
      <c r="B95" s="2" t="s">
        <v>22</v>
      </c>
      <c r="E95" s="8">
        <v>4213</v>
      </c>
      <c r="F95" s="26" t="s">
        <v>185</v>
      </c>
    </row>
    <row r="96" spans="1:6" ht="12.75">
      <c r="A96" s="19" t="s">
        <v>308</v>
      </c>
      <c r="B96" s="2" t="s">
        <v>42</v>
      </c>
      <c r="E96" s="26" t="s">
        <v>461</v>
      </c>
      <c r="F96" s="26" t="s">
        <v>409</v>
      </c>
    </row>
    <row r="98" ht="12.75">
      <c r="B98" s="2" t="s">
        <v>186</v>
      </c>
    </row>
    <row r="99" ht="12.75">
      <c r="B99" s="2" t="s">
        <v>187</v>
      </c>
    </row>
    <row r="100" spans="1:6" ht="12.75">
      <c r="A100" s="20">
        <v>26</v>
      </c>
      <c r="B100" s="2" t="s">
        <v>188</v>
      </c>
      <c r="E100" s="8">
        <v>7463</v>
      </c>
      <c r="F100" s="8">
        <v>307020</v>
      </c>
    </row>
    <row r="101" spans="1:6" ht="12.75">
      <c r="A101" s="20">
        <v>27</v>
      </c>
      <c r="B101" s="2" t="s">
        <v>184</v>
      </c>
      <c r="E101" s="26" t="s">
        <v>461</v>
      </c>
      <c r="F101" s="26" t="s">
        <v>461</v>
      </c>
    </row>
    <row r="103" ht="12.75">
      <c r="B103" s="2" t="s">
        <v>189</v>
      </c>
    </row>
    <row r="104" ht="12.75">
      <c r="B104" s="2" t="s">
        <v>190</v>
      </c>
    </row>
    <row r="105" spans="1:6" ht="12.75">
      <c r="A105" s="20">
        <v>28</v>
      </c>
      <c r="B105" s="2" t="s">
        <v>346</v>
      </c>
      <c r="E105" s="70">
        <v>94</v>
      </c>
      <c r="F105" s="8">
        <v>3179</v>
      </c>
    </row>
    <row r="106" spans="1:6" ht="12.75">
      <c r="A106" s="20">
        <v>29</v>
      </c>
      <c r="B106" s="2" t="s">
        <v>191</v>
      </c>
      <c r="E106" s="71" t="s">
        <v>461</v>
      </c>
      <c r="F106" s="8">
        <v>3346</v>
      </c>
    </row>
    <row r="107" spans="1:6" ht="12.75">
      <c r="A107" s="19" t="s">
        <v>101</v>
      </c>
      <c r="B107" s="2" t="s">
        <v>192</v>
      </c>
      <c r="E107" s="70">
        <v>73</v>
      </c>
      <c r="F107" s="8">
        <v>2422</v>
      </c>
    </row>
    <row r="108" spans="1:6" ht="12.75">
      <c r="A108" s="7" t="s">
        <v>102</v>
      </c>
      <c r="B108" s="2" t="s">
        <v>193</v>
      </c>
      <c r="E108" s="70">
        <v>21</v>
      </c>
      <c r="F108" s="8">
        <v>621</v>
      </c>
    </row>
    <row r="109" spans="1:6" ht="12.75">
      <c r="A109" s="7" t="s">
        <v>113</v>
      </c>
      <c r="B109" s="2" t="s">
        <v>45</v>
      </c>
      <c r="E109" s="7" t="s">
        <v>185</v>
      </c>
      <c r="F109" s="8">
        <v>10776</v>
      </c>
    </row>
    <row r="110" ht="12.75">
      <c r="A110" s="7"/>
    </row>
    <row r="111" ht="12.75">
      <c r="B111" s="2" t="s">
        <v>194</v>
      </c>
    </row>
    <row r="112" spans="1:6" ht="12.75">
      <c r="A112" s="20">
        <v>30</v>
      </c>
      <c r="B112" s="2" t="s">
        <v>188</v>
      </c>
      <c r="E112" s="8">
        <v>18335</v>
      </c>
      <c r="F112" s="8">
        <v>1664485</v>
      </c>
    </row>
    <row r="113" spans="1:6" ht="12.75">
      <c r="A113" s="20">
        <v>31</v>
      </c>
      <c r="B113" s="2" t="s">
        <v>184</v>
      </c>
      <c r="E113" s="26" t="s">
        <v>461</v>
      </c>
      <c r="F113" s="26" t="s">
        <v>461</v>
      </c>
    </row>
    <row r="115" spans="1:6" ht="12.75">
      <c r="A115" s="20">
        <v>32</v>
      </c>
      <c r="B115" s="2" t="s">
        <v>31</v>
      </c>
      <c r="E115" s="8">
        <v>0</v>
      </c>
      <c r="F115" s="8">
        <v>2270</v>
      </c>
    </row>
    <row r="116" spans="1:6" ht="12.75">
      <c r="A116" s="20">
        <v>33</v>
      </c>
      <c r="B116" s="2" t="s">
        <v>195</v>
      </c>
      <c r="E116" s="8">
        <v>30</v>
      </c>
      <c r="F116" s="8">
        <v>10367</v>
      </c>
    </row>
    <row r="117" spans="1:6" ht="12.75">
      <c r="A117" s="20">
        <v>34</v>
      </c>
      <c r="B117" s="2" t="s">
        <v>197</v>
      </c>
      <c r="E117" s="8">
        <v>0</v>
      </c>
      <c r="F117" s="8">
        <v>62103</v>
      </c>
    </row>
    <row r="118" ht="12.75">
      <c r="A118" s="20"/>
    </row>
    <row r="119" ht="12.75">
      <c r="B119" s="2" t="s">
        <v>198</v>
      </c>
    </row>
    <row r="120" spans="1:6" ht="12.75">
      <c r="A120" s="20">
        <v>35</v>
      </c>
      <c r="B120" s="2" t="s">
        <v>188</v>
      </c>
      <c r="E120" s="8">
        <v>192</v>
      </c>
      <c r="F120" s="8">
        <v>20698</v>
      </c>
    </row>
    <row r="121" spans="1:6" ht="12.75">
      <c r="A121" s="20">
        <v>36</v>
      </c>
      <c r="B121" s="2" t="s">
        <v>184</v>
      </c>
      <c r="E121" s="26" t="s">
        <v>461</v>
      </c>
      <c r="F121" s="26" t="s">
        <v>461</v>
      </c>
    </row>
    <row r="123" ht="12.75">
      <c r="B123" s="2" t="s">
        <v>442</v>
      </c>
    </row>
    <row r="124" spans="1:6" ht="12.75">
      <c r="A124" s="20">
        <v>37</v>
      </c>
      <c r="B124" s="2" t="s">
        <v>188</v>
      </c>
      <c r="E124" s="26" t="s">
        <v>461</v>
      </c>
      <c r="F124" s="26" t="s">
        <v>461</v>
      </c>
    </row>
    <row r="125" spans="1:6" ht="12.75">
      <c r="A125" s="20">
        <v>38</v>
      </c>
      <c r="B125" s="2" t="s">
        <v>184</v>
      </c>
      <c r="E125" s="26" t="s">
        <v>461</v>
      </c>
      <c r="F125" s="26" t="s">
        <v>461</v>
      </c>
    </row>
    <row r="126" ht="12.75">
      <c r="A126" s="20"/>
    </row>
    <row r="127" spans="1:2" ht="12.75">
      <c r="A127" s="20"/>
      <c r="B127" s="2" t="s">
        <v>443</v>
      </c>
    </row>
    <row r="128" spans="1:6" ht="12.75">
      <c r="A128" s="20">
        <v>39</v>
      </c>
      <c r="B128" s="2" t="s">
        <v>188</v>
      </c>
      <c r="E128" s="8">
        <v>80</v>
      </c>
      <c r="F128" s="8">
        <v>426</v>
      </c>
    </row>
    <row r="129" spans="1:6" ht="12.75">
      <c r="A129" s="20">
        <v>40</v>
      </c>
      <c r="B129" s="2" t="s">
        <v>184</v>
      </c>
      <c r="E129" s="26" t="s">
        <v>461</v>
      </c>
      <c r="F129" s="26" t="s">
        <v>461</v>
      </c>
    </row>
    <row r="131" spans="1:6" ht="12.75">
      <c r="A131" s="20">
        <v>41</v>
      </c>
      <c r="B131" s="2" t="s">
        <v>40</v>
      </c>
      <c r="E131" s="2">
        <v>450</v>
      </c>
      <c r="F131" s="8">
        <v>68605</v>
      </c>
    </row>
    <row r="134" ht="12.75">
      <c r="A134" s="18" t="s">
        <v>444</v>
      </c>
    </row>
    <row r="135" ht="12.75">
      <c r="A135" s="18"/>
    </row>
    <row r="136" spans="1:6" ht="12.75">
      <c r="A136" s="18"/>
      <c r="F136" s="67" t="s">
        <v>161</v>
      </c>
    </row>
    <row r="138" ht="12.75">
      <c r="B138" s="2" t="s">
        <v>445</v>
      </c>
    </row>
    <row r="139" spans="1:6" ht="12.75">
      <c r="A139" s="20">
        <v>42</v>
      </c>
      <c r="B139" s="2" t="s">
        <v>50</v>
      </c>
      <c r="F139" s="8">
        <v>229479</v>
      </c>
    </row>
    <row r="140" spans="1:6" ht="12.75">
      <c r="A140" s="19" t="s">
        <v>115</v>
      </c>
      <c r="B140" s="2" t="s">
        <v>51</v>
      </c>
      <c r="F140" s="8">
        <v>186261</v>
      </c>
    </row>
    <row r="141" spans="1:6" ht="12.75">
      <c r="A141" s="19" t="s">
        <v>116</v>
      </c>
      <c r="B141" s="2" t="s">
        <v>52</v>
      </c>
      <c r="F141" s="8">
        <v>1374</v>
      </c>
    </row>
    <row r="142" spans="1:6" ht="12.75">
      <c r="A142" s="20">
        <v>43</v>
      </c>
      <c r="B142" s="2" t="s">
        <v>446</v>
      </c>
      <c r="F142" s="8">
        <v>22811</v>
      </c>
    </row>
    <row r="143" ht="12.75">
      <c r="F143" s="8"/>
    </row>
    <row r="144" spans="2:6" ht="12.75">
      <c r="B144" s="2" t="s">
        <v>204</v>
      </c>
      <c r="F144" s="8"/>
    </row>
    <row r="145" spans="2:6" ht="12.75">
      <c r="B145" s="2" t="s">
        <v>205</v>
      </c>
      <c r="F145" s="8"/>
    </row>
    <row r="146" spans="1:6" ht="12.75">
      <c r="A146" s="20">
        <v>44</v>
      </c>
      <c r="B146" s="2" t="s">
        <v>206</v>
      </c>
      <c r="F146" s="8">
        <v>11404</v>
      </c>
    </row>
    <row r="147" spans="1:6" ht="12.75">
      <c r="A147" s="20">
        <v>45</v>
      </c>
      <c r="B147" s="2" t="s">
        <v>207</v>
      </c>
      <c r="F147" s="8">
        <v>7595</v>
      </c>
    </row>
    <row r="148" spans="1:6" ht="12.75">
      <c r="A148" s="20">
        <v>46</v>
      </c>
      <c r="B148" s="18" t="s">
        <v>139</v>
      </c>
      <c r="F148" s="8">
        <v>18999</v>
      </c>
    </row>
    <row r="149" spans="1:6" ht="12.75">
      <c r="A149" s="7" t="s">
        <v>121</v>
      </c>
      <c r="B149" s="2" t="s">
        <v>208</v>
      </c>
      <c r="F149" s="8">
        <v>14803</v>
      </c>
    </row>
    <row r="150" spans="1:6" ht="12.75">
      <c r="A150" s="7" t="s">
        <v>321</v>
      </c>
      <c r="B150" s="2" t="s">
        <v>209</v>
      </c>
      <c r="F150" s="8">
        <v>371</v>
      </c>
    </row>
    <row r="151" ht="12.75">
      <c r="F151" s="8"/>
    </row>
    <row r="152" spans="2:6" ht="12.75">
      <c r="B152" s="2" t="s">
        <v>210</v>
      </c>
      <c r="F152" s="8"/>
    </row>
    <row r="153" spans="2:6" ht="12.75">
      <c r="B153" s="2" t="s">
        <v>211</v>
      </c>
      <c r="F153" s="8"/>
    </row>
    <row r="154" spans="1:6" ht="12.75">
      <c r="A154" s="20">
        <v>47</v>
      </c>
      <c r="B154" s="2" t="s">
        <v>206</v>
      </c>
      <c r="F154" s="8">
        <v>3065</v>
      </c>
    </row>
    <row r="155" spans="1:6" ht="12.75">
      <c r="A155" s="20">
        <v>48</v>
      </c>
      <c r="B155" s="2" t="s">
        <v>207</v>
      </c>
      <c r="F155" s="8">
        <v>9712</v>
      </c>
    </row>
    <row r="156" spans="1:6" ht="12.75">
      <c r="A156" s="20">
        <v>49</v>
      </c>
      <c r="B156" s="18" t="s">
        <v>139</v>
      </c>
      <c r="F156" s="8">
        <v>12777</v>
      </c>
    </row>
    <row r="157" spans="1:6" ht="12.75">
      <c r="A157" s="7" t="s">
        <v>325</v>
      </c>
      <c r="B157" s="2" t="s">
        <v>449</v>
      </c>
      <c r="F157" s="8">
        <v>7546</v>
      </c>
    </row>
    <row r="158" spans="1:6" ht="12.75">
      <c r="A158" s="7" t="s">
        <v>326</v>
      </c>
      <c r="B158" s="2" t="s">
        <v>450</v>
      </c>
      <c r="F158" s="8">
        <v>875</v>
      </c>
    </row>
    <row r="159" ht="12.75">
      <c r="F159" s="8"/>
    </row>
    <row r="160" spans="2:6" ht="12.75">
      <c r="B160" s="2" t="s">
        <v>451</v>
      </c>
      <c r="F160" s="8"/>
    </row>
    <row r="161" spans="1:6" ht="12.75">
      <c r="A161" s="20">
        <v>50</v>
      </c>
      <c r="B161" s="2" t="s">
        <v>452</v>
      </c>
      <c r="F161" s="8">
        <v>416</v>
      </c>
    </row>
    <row r="162" spans="1:6" ht="12.75">
      <c r="A162" s="19" t="s">
        <v>328</v>
      </c>
      <c r="B162" s="2" t="s">
        <v>453</v>
      </c>
      <c r="F162" s="8">
        <v>0</v>
      </c>
    </row>
    <row r="163" spans="1:6" ht="12.75">
      <c r="A163" s="20">
        <v>51</v>
      </c>
      <c r="B163" s="2" t="s">
        <v>454</v>
      </c>
      <c r="F163" s="8">
        <v>10141</v>
      </c>
    </row>
    <row r="164" spans="1:6" ht="12.75">
      <c r="A164" s="7" t="s">
        <v>330</v>
      </c>
      <c r="B164" s="2" t="s">
        <v>220</v>
      </c>
      <c r="F164" s="8">
        <v>0</v>
      </c>
    </row>
    <row r="165" spans="2:6" ht="12.75">
      <c r="B165" s="2" t="s">
        <v>221</v>
      </c>
      <c r="F165" s="8" t="s">
        <v>283</v>
      </c>
    </row>
    <row r="166" spans="1:6" ht="12.75">
      <c r="A166" s="7" t="s">
        <v>331</v>
      </c>
      <c r="B166" s="2" t="s">
        <v>220</v>
      </c>
      <c r="F166" s="8">
        <v>50</v>
      </c>
    </row>
    <row r="167" spans="2:6" ht="12.75">
      <c r="B167" s="2" t="s">
        <v>222</v>
      </c>
      <c r="F167" s="8"/>
    </row>
    <row r="168" ht="12.75">
      <c r="F168" s="8"/>
    </row>
    <row r="169" spans="1:6" ht="12.75">
      <c r="A169" s="18" t="s">
        <v>223</v>
      </c>
      <c r="F169" s="8"/>
    </row>
    <row r="170" ht="12.75">
      <c r="F170" s="8"/>
    </row>
    <row r="171" spans="1:6" ht="12.75">
      <c r="A171" s="7" t="s">
        <v>177</v>
      </c>
      <c r="C171" s="7" t="s">
        <v>169</v>
      </c>
      <c r="F171" s="26" t="s">
        <v>161</v>
      </c>
    </row>
    <row r="172" ht="12.75">
      <c r="F172" s="8"/>
    </row>
    <row r="173" spans="1:6" ht="12.75">
      <c r="A173" s="20">
        <v>52</v>
      </c>
      <c r="B173" s="2" t="s">
        <v>278</v>
      </c>
      <c r="F173" s="8">
        <v>81</v>
      </c>
    </row>
    <row r="174" spans="1:6" ht="12.75">
      <c r="A174" s="19" t="s">
        <v>122</v>
      </c>
      <c r="B174" s="2" t="s">
        <v>225</v>
      </c>
      <c r="F174" s="8">
        <v>183</v>
      </c>
    </row>
    <row r="175" spans="2:6" ht="12.75">
      <c r="B175" s="2" t="s">
        <v>226</v>
      </c>
      <c r="F175" s="8" t="s">
        <v>283</v>
      </c>
    </row>
    <row r="176" spans="1:6" ht="12.75">
      <c r="A176" s="20">
        <v>53</v>
      </c>
      <c r="B176" s="2" t="s">
        <v>67</v>
      </c>
      <c r="F176" s="8">
        <v>28963</v>
      </c>
    </row>
    <row r="177" spans="1:6" ht="12.75">
      <c r="A177" s="20">
        <v>54</v>
      </c>
      <c r="B177" s="2" t="s">
        <v>68</v>
      </c>
      <c r="F177" s="8">
        <v>2342</v>
      </c>
    </row>
    <row r="179" ht="12.75">
      <c r="B179" s="27"/>
    </row>
  </sheetData>
  <printOptions gridLines="1" headings="1"/>
  <pageMargins left="0.75" right="0.75" top="1" bottom="1" header="0.5" footer="0.5"/>
  <pageSetup orientation="portrait" scale="90"/>
  <headerFooter alignWithMargins="0">
    <oddFooter>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179"/>
  <sheetViews>
    <sheetView zoomScale="120" zoomScaleNormal="120" workbookViewId="0" topLeftCell="A1">
      <selection activeCell="H1" sqref="H1"/>
    </sheetView>
  </sheetViews>
  <sheetFormatPr defaultColWidth="9.140625" defaultRowHeight="12.75"/>
  <cols>
    <col min="1" max="6" width="11.421875" style="2" customWidth="1"/>
    <col min="7" max="7" width="20.140625" style="2" customWidth="1"/>
    <col min="8" max="16384" width="11.421875" style="2" customWidth="1"/>
  </cols>
  <sheetData>
    <row r="1" spans="1:3" ht="18">
      <c r="A1" s="11" t="s">
        <v>140</v>
      </c>
      <c r="B1" s="12"/>
      <c r="C1" s="12"/>
    </row>
    <row r="2" spans="1:3" ht="18">
      <c r="A2" s="12" t="s">
        <v>141</v>
      </c>
      <c r="B2" s="12"/>
      <c r="C2" s="12"/>
    </row>
    <row r="3" spans="1:3" ht="18">
      <c r="A3" s="13" t="s">
        <v>142</v>
      </c>
      <c r="B3" s="12"/>
      <c r="C3" s="12" t="s">
        <v>143</v>
      </c>
    </row>
    <row r="5" spans="1:5" ht="12.75">
      <c r="A5" s="14" t="s">
        <v>144</v>
      </c>
      <c r="B5" s="15" t="s">
        <v>125</v>
      </c>
      <c r="C5" s="16"/>
      <c r="D5" s="16"/>
      <c r="E5" s="17"/>
    </row>
    <row r="7" spans="1:5" ht="12.75">
      <c r="A7" s="18" t="s">
        <v>145</v>
      </c>
      <c r="C7" s="15" t="s">
        <v>146</v>
      </c>
      <c r="D7" s="16"/>
      <c r="E7" s="17"/>
    </row>
    <row r="9" spans="1:5" ht="12.75">
      <c r="A9" s="18" t="s">
        <v>147</v>
      </c>
      <c r="C9" s="15" t="s">
        <v>148</v>
      </c>
      <c r="D9" s="16"/>
      <c r="E9" s="17"/>
    </row>
    <row r="11" spans="1:3" ht="12.75">
      <c r="A11" s="18" t="s">
        <v>149</v>
      </c>
      <c r="B11" s="15" t="s">
        <v>150</v>
      </c>
      <c r="C11" s="17"/>
    </row>
    <row r="13" spans="1:3" ht="12.75">
      <c r="A13" s="18" t="s">
        <v>151</v>
      </c>
      <c r="B13" s="15" t="s">
        <v>152</v>
      </c>
      <c r="C13" s="17"/>
    </row>
    <row r="15" spans="1:4" ht="12.75">
      <c r="A15" s="18" t="s">
        <v>153</v>
      </c>
      <c r="C15" s="15" t="s">
        <v>154</v>
      </c>
      <c r="D15" s="17"/>
    </row>
    <row r="19" ht="12.75">
      <c r="A19" s="18" t="s">
        <v>155</v>
      </c>
    </row>
    <row r="20" ht="12.75">
      <c r="A20" s="18" t="s">
        <v>156</v>
      </c>
    </row>
    <row r="21" ht="12.75">
      <c r="A21" s="18" t="s">
        <v>157</v>
      </c>
    </row>
    <row r="22" ht="12.75">
      <c r="A22" s="18"/>
    </row>
    <row r="24" ht="12.75">
      <c r="A24" s="18" t="s">
        <v>158</v>
      </c>
    </row>
    <row r="25" ht="12.75">
      <c r="A25" s="18"/>
    </row>
    <row r="26" spans="1:6" ht="12.75">
      <c r="A26" s="19" t="s">
        <v>159</v>
      </c>
      <c r="C26" s="7" t="s">
        <v>160</v>
      </c>
      <c r="F26" s="7" t="s">
        <v>161</v>
      </c>
    </row>
    <row r="28" spans="1:6" ht="12.75">
      <c r="A28" s="20">
        <v>1</v>
      </c>
      <c r="B28" s="2" t="s">
        <v>162</v>
      </c>
      <c r="F28" s="2">
        <v>1</v>
      </c>
    </row>
    <row r="29" ht="12.75">
      <c r="A29" s="20"/>
    </row>
    <row r="31" ht="12.75">
      <c r="A31" s="14" t="s">
        <v>163</v>
      </c>
    </row>
    <row r="33" spans="1:6" ht="12.75">
      <c r="A33" s="7" t="s">
        <v>159</v>
      </c>
      <c r="C33" s="7" t="s">
        <v>164</v>
      </c>
      <c r="F33" s="7" t="s">
        <v>165</v>
      </c>
    </row>
    <row r="34" spans="1:4" ht="12.75">
      <c r="A34" s="7"/>
      <c r="D34" s="7"/>
    </row>
    <row r="35" spans="1:6" ht="12.75">
      <c r="A35" s="20">
        <v>2</v>
      </c>
      <c r="B35" s="2" t="s">
        <v>166</v>
      </c>
      <c r="F35" s="2">
        <v>11.74</v>
      </c>
    </row>
    <row r="36" spans="1:6" ht="12.75">
      <c r="A36" s="19" t="s">
        <v>72</v>
      </c>
      <c r="B36" s="2" t="s">
        <v>218</v>
      </c>
      <c r="F36" s="2">
        <v>8.74</v>
      </c>
    </row>
    <row r="37" spans="1:6" ht="12.75">
      <c r="A37" s="19" t="s">
        <v>73</v>
      </c>
      <c r="B37" s="2" t="s">
        <v>219</v>
      </c>
      <c r="F37" s="5">
        <v>3</v>
      </c>
    </row>
    <row r="39" spans="1:6" ht="12.75">
      <c r="A39" s="20">
        <v>3</v>
      </c>
      <c r="B39" s="2" t="s">
        <v>224</v>
      </c>
      <c r="F39" s="2">
        <v>14.42</v>
      </c>
    </row>
    <row r="40" spans="1:6" ht="12.75">
      <c r="A40" s="19" t="s">
        <v>75</v>
      </c>
      <c r="B40" s="2" t="s">
        <v>229</v>
      </c>
      <c r="F40" s="2">
        <v>12.42</v>
      </c>
    </row>
    <row r="41" spans="1:6" ht="12.75">
      <c r="A41" s="20">
        <v>4</v>
      </c>
      <c r="B41" s="2" t="s">
        <v>167</v>
      </c>
      <c r="F41" s="2">
        <v>0</v>
      </c>
    </row>
    <row r="42" spans="1:6" ht="12.75">
      <c r="A42" s="20">
        <v>5</v>
      </c>
      <c r="B42" s="2" t="s">
        <v>230</v>
      </c>
      <c r="F42" s="2">
        <v>11.68</v>
      </c>
    </row>
    <row r="43" spans="1:6" ht="12.75">
      <c r="A43" s="20">
        <v>6</v>
      </c>
      <c r="B43" s="18" t="s">
        <v>335</v>
      </c>
      <c r="F43" s="2">
        <f>F35+F39+F41+F42</f>
        <v>37.84</v>
      </c>
    </row>
    <row r="46" ht="12.75">
      <c r="A46" s="18" t="s">
        <v>168</v>
      </c>
    </row>
    <row r="48" spans="1:6" ht="12.75">
      <c r="A48" s="7" t="s">
        <v>159</v>
      </c>
      <c r="C48" s="7" t="s">
        <v>169</v>
      </c>
      <c r="F48" s="7" t="s">
        <v>170</v>
      </c>
    </row>
    <row r="49" spans="1:4" ht="12.75">
      <c r="A49" s="7"/>
      <c r="D49" s="7"/>
    </row>
    <row r="50" ht="12.75">
      <c r="B50" s="18" t="s">
        <v>171</v>
      </c>
    </row>
    <row r="51" spans="1:7" ht="12.75">
      <c r="A51" s="20">
        <v>7</v>
      </c>
      <c r="B51" s="2" t="s">
        <v>231</v>
      </c>
      <c r="F51" s="21">
        <v>638631</v>
      </c>
      <c r="G51" s="7"/>
    </row>
    <row r="52" spans="1:7" ht="12.75">
      <c r="A52" s="19" t="s">
        <v>79</v>
      </c>
      <c r="B52" s="2" t="s">
        <v>239</v>
      </c>
      <c r="F52" s="21">
        <v>445359</v>
      </c>
      <c r="G52" s="7"/>
    </row>
    <row r="53" spans="1:6" ht="12.75">
      <c r="A53" s="20">
        <v>8</v>
      </c>
      <c r="B53" s="2" t="s">
        <v>241</v>
      </c>
      <c r="F53" s="21">
        <v>525154</v>
      </c>
    </row>
    <row r="54" spans="1:6" ht="12.75">
      <c r="A54" s="20">
        <v>9</v>
      </c>
      <c r="B54" s="2" t="s">
        <v>242</v>
      </c>
      <c r="F54" s="21">
        <v>96640</v>
      </c>
    </row>
    <row r="55" ht="12.75">
      <c r="F55" s="6"/>
    </row>
    <row r="56" spans="2:6" ht="12.75">
      <c r="B56" s="18" t="s">
        <v>212</v>
      </c>
      <c r="F56" s="6"/>
    </row>
    <row r="57" spans="1:6" ht="12.75">
      <c r="A57" s="20">
        <v>10</v>
      </c>
      <c r="B57" s="2" t="s">
        <v>245</v>
      </c>
      <c r="F57" s="6">
        <v>341539</v>
      </c>
    </row>
    <row r="58" spans="1:6" ht="12.75">
      <c r="A58" s="7" t="s">
        <v>85</v>
      </c>
      <c r="B58" s="2" t="s">
        <v>246</v>
      </c>
      <c r="F58" s="22" t="s">
        <v>126</v>
      </c>
    </row>
    <row r="59" spans="1:6" ht="12.75">
      <c r="A59" s="20">
        <v>11</v>
      </c>
      <c r="B59" s="2" t="s">
        <v>172</v>
      </c>
      <c r="F59" s="6">
        <v>345162</v>
      </c>
    </row>
    <row r="60" spans="1:6" ht="12.75">
      <c r="A60" s="7" t="s">
        <v>288</v>
      </c>
      <c r="B60" s="2" t="s">
        <v>1</v>
      </c>
      <c r="F60" s="6">
        <v>259814</v>
      </c>
    </row>
    <row r="61" spans="1:6" ht="12.75">
      <c r="A61" s="7" t="s">
        <v>289</v>
      </c>
      <c r="B61" s="2" t="s">
        <v>2</v>
      </c>
      <c r="F61" s="6">
        <v>85348</v>
      </c>
    </row>
    <row r="62" spans="1:6" ht="12.75">
      <c r="A62" s="20">
        <v>12</v>
      </c>
      <c r="B62" s="2" t="s">
        <v>3</v>
      </c>
      <c r="F62" s="6">
        <v>13157</v>
      </c>
    </row>
    <row r="63" spans="1:6" ht="12.75">
      <c r="A63" s="20">
        <v>13</v>
      </c>
      <c r="B63" s="2" t="s">
        <v>4</v>
      </c>
      <c r="F63" s="22" t="s">
        <v>126</v>
      </c>
    </row>
    <row r="64" spans="1:6" ht="12.75">
      <c r="A64" s="20">
        <v>14</v>
      </c>
      <c r="B64" s="2" t="s">
        <v>5</v>
      </c>
      <c r="F64" s="22" t="s">
        <v>126</v>
      </c>
    </row>
    <row r="65" spans="1:6" ht="12.75">
      <c r="A65" s="19" t="s">
        <v>293</v>
      </c>
      <c r="B65" s="2" t="s">
        <v>6</v>
      </c>
      <c r="F65" s="6">
        <v>74209</v>
      </c>
    </row>
    <row r="66" spans="1:7" ht="12.75">
      <c r="A66" s="20">
        <v>15</v>
      </c>
      <c r="B66" s="2" t="s">
        <v>173</v>
      </c>
      <c r="F66" s="6">
        <v>11842</v>
      </c>
      <c r="G66" s="7"/>
    </row>
    <row r="67" spans="1:6" ht="12.75">
      <c r="A67" s="20">
        <v>16</v>
      </c>
      <c r="B67" s="2" t="s">
        <v>8</v>
      </c>
      <c r="F67" s="22" t="s">
        <v>126</v>
      </c>
    </row>
    <row r="68" ht="12.75">
      <c r="F68" s="6"/>
    </row>
    <row r="69" spans="1:6" ht="12.75">
      <c r="A69" s="20">
        <v>17</v>
      </c>
      <c r="B69" s="2" t="s">
        <v>9</v>
      </c>
      <c r="F69" s="6">
        <v>21000</v>
      </c>
    </row>
    <row r="70" spans="1:6" ht="12.75">
      <c r="A70" s="20">
        <v>18</v>
      </c>
      <c r="B70" s="2" t="s">
        <v>10</v>
      </c>
      <c r="F70" s="6">
        <v>6251</v>
      </c>
    </row>
    <row r="71" spans="1:6" ht="12.75">
      <c r="A71" s="20">
        <v>19</v>
      </c>
      <c r="B71" s="2" t="s">
        <v>11</v>
      </c>
      <c r="F71" s="6">
        <v>107724</v>
      </c>
    </row>
    <row r="72" spans="1:6" ht="12.75">
      <c r="A72" s="20">
        <v>20</v>
      </c>
      <c r="B72" s="2" t="s">
        <v>174</v>
      </c>
      <c r="F72" s="6">
        <v>43340</v>
      </c>
    </row>
    <row r="73" spans="1:6" ht="12.75">
      <c r="A73" s="20">
        <v>21</v>
      </c>
      <c r="B73" s="2" t="s">
        <v>13</v>
      </c>
      <c r="F73" s="6">
        <v>180356</v>
      </c>
    </row>
    <row r="74" spans="1:6" ht="12.75">
      <c r="A74" s="20">
        <v>22</v>
      </c>
      <c r="B74" s="18" t="s">
        <v>345</v>
      </c>
      <c r="F74" s="6">
        <f>SUM(F51,F53,F54,F57,F59,F62:F64,F66,F67,F69:F73)</f>
        <v>2330796</v>
      </c>
    </row>
    <row r="75" spans="1:6" ht="12.75">
      <c r="A75" s="20">
        <v>23</v>
      </c>
      <c r="B75" s="2" t="s">
        <v>14</v>
      </c>
      <c r="F75" s="6">
        <v>200759</v>
      </c>
    </row>
    <row r="76" spans="1:6" ht="12.75">
      <c r="A76" s="7" t="s">
        <v>304</v>
      </c>
      <c r="B76" s="2" t="s">
        <v>175</v>
      </c>
      <c r="F76" s="6">
        <f>F74+F75</f>
        <v>2531555</v>
      </c>
    </row>
    <row r="77" ht="12.75">
      <c r="A77" s="7"/>
    </row>
    <row r="78" ht="12.75">
      <c r="A78" s="7"/>
    </row>
    <row r="79" ht="12.75">
      <c r="A79" s="14" t="s">
        <v>176</v>
      </c>
    </row>
    <row r="81" spans="1:6" ht="12.75">
      <c r="A81" s="7" t="s">
        <v>177</v>
      </c>
      <c r="C81" s="23" t="s">
        <v>169</v>
      </c>
      <c r="E81" s="7" t="s">
        <v>213</v>
      </c>
      <c r="F81" s="7" t="s">
        <v>178</v>
      </c>
    </row>
    <row r="83" ht="12.75">
      <c r="B83" s="2" t="s">
        <v>179</v>
      </c>
    </row>
    <row r="84" ht="12.75">
      <c r="B84" s="2" t="s">
        <v>180</v>
      </c>
    </row>
    <row r="85" ht="12.75">
      <c r="B85" s="2" t="s">
        <v>181</v>
      </c>
    </row>
    <row r="86" ht="12.75">
      <c r="B86" s="2" t="s">
        <v>182</v>
      </c>
    </row>
    <row r="87" spans="1:8" ht="12.75">
      <c r="A87" s="20">
        <v>24</v>
      </c>
      <c r="B87" s="2" t="s">
        <v>183</v>
      </c>
      <c r="E87" s="8">
        <v>24745</v>
      </c>
      <c r="F87" s="8">
        <v>419085</v>
      </c>
      <c r="H87" s="93">
        <f>F89+F92+F93+F94</f>
        <v>420905</v>
      </c>
    </row>
    <row r="88" spans="1:6" ht="12.75">
      <c r="A88" s="20">
        <v>25</v>
      </c>
      <c r="B88" s="2" t="s">
        <v>184</v>
      </c>
      <c r="E88" s="8">
        <v>17696</v>
      </c>
      <c r="F88" s="8">
        <v>307776</v>
      </c>
    </row>
    <row r="89" spans="1:6" ht="12.75">
      <c r="A89" s="7" t="s">
        <v>307</v>
      </c>
      <c r="B89" s="2" t="s">
        <v>15</v>
      </c>
      <c r="E89" s="8">
        <v>21560</v>
      </c>
      <c r="F89" s="8">
        <v>345108</v>
      </c>
    </row>
    <row r="90" spans="1:6" ht="12.75">
      <c r="A90" s="7" t="s">
        <v>309</v>
      </c>
      <c r="B90" s="2" t="s">
        <v>17</v>
      </c>
      <c r="E90" s="8">
        <v>20544</v>
      </c>
      <c r="F90" s="7" t="s">
        <v>185</v>
      </c>
    </row>
    <row r="91" spans="1:6" ht="12.75">
      <c r="A91" s="7" t="s">
        <v>92</v>
      </c>
      <c r="B91" s="2" t="s">
        <v>18</v>
      </c>
      <c r="E91" s="8">
        <v>1016</v>
      </c>
      <c r="F91" s="7" t="s">
        <v>185</v>
      </c>
    </row>
    <row r="92" spans="1:6" ht="12.75">
      <c r="A92" s="7" t="s">
        <v>93</v>
      </c>
      <c r="B92" s="2" t="s">
        <v>19</v>
      </c>
      <c r="E92" s="8">
        <v>2799</v>
      </c>
      <c r="F92" s="8">
        <v>61492</v>
      </c>
    </row>
    <row r="93" spans="1:6" ht="12.75">
      <c r="A93" s="7" t="s">
        <v>94</v>
      </c>
      <c r="B93" s="2" t="s">
        <v>20</v>
      </c>
      <c r="E93" s="8">
        <v>243</v>
      </c>
      <c r="F93" s="8">
        <v>6299</v>
      </c>
    </row>
    <row r="94" spans="1:6" ht="12.75">
      <c r="A94" s="7" t="s">
        <v>95</v>
      </c>
      <c r="B94" s="2" t="s">
        <v>21</v>
      </c>
      <c r="E94" s="8">
        <v>143</v>
      </c>
      <c r="F94" s="8">
        <v>8006</v>
      </c>
    </row>
    <row r="95" spans="1:6" ht="12.75">
      <c r="A95" s="7" t="s">
        <v>96</v>
      </c>
      <c r="B95" s="2" t="s">
        <v>22</v>
      </c>
      <c r="E95" s="8">
        <v>2026</v>
      </c>
      <c r="F95" s="7" t="s">
        <v>185</v>
      </c>
    </row>
    <row r="96" spans="1:6" ht="12.75">
      <c r="A96" s="19" t="s">
        <v>308</v>
      </c>
      <c r="B96" s="2" t="s">
        <v>42</v>
      </c>
      <c r="E96" s="8">
        <v>17696</v>
      </c>
      <c r="F96" s="8">
        <v>283969</v>
      </c>
    </row>
    <row r="98" ht="12.75">
      <c r="B98" s="2" t="s">
        <v>186</v>
      </c>
    </row>
    <row r="99" ht="12.75">
      <c r="B99" s="2" t="s">
        <v>187</v>
      </c>
    </row>
    <row r="100" spans="1:6" ht="12.75">
      <c r="A100" s="20">
        <v>26</v>
      </c>
      <c r="B100" s="2" t="s">
        <v>188</v>
      </c>
      <c r="E100" s="9">
        <v>-11201</v>
      </c>
      <c r="F100" s="9">
        <v>131920</v>
      </c>
    </row>
    <row r="101" spans="1:6" ht="12.75">
      <c r="A101" s="20">
        <v>27</v>
      </c>
      <c r="B101" s="2" t="s">
        <v>184</v>
      </c>
      <c r="E101" s="9">
        <v>-8171</v>
      </c>
      <c r="F101" s="9">
        <v>12213</v>
      </c>
    </row>
    <row r="102" spans="5:6" ht="12.75">
      <c r="E102" s="9"/>
      <c r="F102" s="9"/>
    </row>
    <row r="103" spans="2:6" ht="12.75">
      <c r="B103" s="2" t="s">
        <v>189</v>
      </c>
      <c r="E103" s="9"/>
      <c r="F103" s="9"/>
    </row>
    <row r="104" spans="2:6" ht="12.75">
      <c r="B104" s="2" t="s">
        <v>190</v>
      </c>
      <c r="E104" s="9"/>
      <c r="F104" s="9"/>
    </row>
    <row r="105" spans="1:6" ht="12.75">
      <c r="A105" s="20">
        <v>28</v>
      </c>
      <c r="B105" s="2" t="s">
        <v>346</v>
      </c>
      <c r="E105" s="9">
        <v>21</v>
      </c>
      <c r="F105" s="9">
        <v>1880</v>
      </c>
    </row>
    <row r="106" spans="1:6" ht="12.75">
      <c r="A106" s="20">
        <v>29</v>
      </c>
      <c r="B106" s="2" t="s">
        <v>191</v>
      </c>
      <c r="E106" s="9">
        <v>21</v>
      </c>
      <c r="F106" s="9">
        <v>1959</v>
      </c>
    </row>
    <row r="107" spans="1:6" ht="12.75">
      <c r="A107" s="19" t="s">
        <v>101</v>
      </c>
      <c r="B107" s="2" t="s">
        <v>192</v>
      </c>
      <c r="E107" s="9">
        <v>19</v>
      </c>
      <c r="F107" s="9">
        <v>1667</v>
      </c>
    </row>
    <row r="108" spans="1:6" ht="12.75">
      <c r="A108" s="7" t="s">
        <v>102</v>
      </c>
      <c r="B108" s="2" t="s">
        <v>193</v>
      </c>
      <c r="E108" s="9">
        <v>6</v>
      </c>
      <c r="F108" s="9">
        <v>837</v>
      </c>
    </row>
    <row r="109" spans="1:6" ht="12.75">
      <c r="A109" s="7" t="s">
        <v>113</v>
      </c>
      <c r="B109" s="2" t="s">
        <v>45</v>
      </c>
      <c r="E109" s="10" t="s">
        <v>185</v>
      </c>
      <c r="F109" s="9">
        <v>11181</v>
      </c>
    </row>
    <row r="110" spans="1:6" ht="12.75">
      <c r="A110" s="7"/>
      <c r="E110" s="9"/>
      <c r="F110" s="9"/>
    </row>
    <row r="111" spans="2:6" ht="12.75">
      <c r="B111" s="2" t="s">
        <v>194</v>
      </c>
      <c r="E111" s="9"/>
      <c r="F111" s="9"/>
    </row>
    <row r="112" spans="1:6" ht="12.75">
      <c r="A112" s="20">
        <v>30</v>
      </c>
      <c r="B112" s="2" t="s">
        <v>188</v>
      </c>
      <c r="E112" s="9">
        <v>4443</v>
      </c>
      <c r="F112" s="9">
        <v>613431</v>
      </c>
    </row>
    <row r="113" spans="1:6" ht="12.75">
      <c r="A113" s="20">
        <v>31</v>
      </c>
      <c r="B113" s="2" t="s">
        <v>184</v>
      </c>
      <c r="E113" s="9">
        <v>41</v>
      </c>
      <c r="F113" s="9">
        <v>17042</v>
      </c>
    </row>
    <row r="114" spans="5:6" ht="12.75">
      <c r="E114" s="9"/>
      <c r="F114" s="9"/>
    </row>
    <row r="115" spans="1:6" ht="12.75">
      <c r="A115" s="20">
        <v>32</v>
      </c>
      <c r="B115" s="2" t="s">
        <v>31</v>
      </c>
      <c r="E115" s="9">
        <v>22</v>
      </c>
      <c r="F115" s="9">
        <v>550</v>
      </c>
    </row>
    <row r="116" spans="1:7" ht="76.5">
      <c r="A116" s="20">
        <v>33</v>
      </c>
      <c r="B116" s="2" t="s">
        <v>195</v>
      </c>
      <c r="E116" s="9"/>
      <c r="F116" s="24">
        <v>7700</v>
      </c>
      <c r="G116" s="25" t="s">
        <v>196</v>
      </c>
    </row>
    <row r="117" spans="1:6" ht="12.75">
      <c r="A117" s="20">
        <v>34</v>
      </c>
      <c r="B117" s="2" t="s">
        <v>197</v>
      </c>
      <c r="E117" s="9">
        <v>0</v>
      </c>
      <c r="F117" s="9">
        <v>80</v>
      </c>
    </row>
    <row r="118" spans="1:6" ht="12.75">
      <c r="A118" s="20"/>
      <c r="E118" s="9"/>
      <c r="F118" s="9"/>
    </row>
    <row r="119" spans="2:6" ht="12.75">
      <c r="B119" s="2" t="s">
        <v>198</v>
      </c>
      <c r="E119" s="9"/>
      <c r="F119" s="9"/>
    </row>
    <row r="120" spans="1:6" ht="12.75">
      <c r="A120" s="20">
        <v>35</v>
      </c>
      <c r="B120" s="2" t="s">
        <v>188</v>
      </c>
      <c r="E120" s="9">
        <v>94</v>
      </c>
      <c r="F120" s="9">
        <v>2683</v>
      </c>
    </row>
    <row r="121" spans="1:6" ht="12.75">
      <c r="A121" s="20">
        <v>36</v>
      </c>
      <c r="B121" s="2" t="s">
        <v>184</v>
      </c>
      <c r="E121" s="9">
        <v>78</v>
      </c>
      <c r="F121" s="9">
        <v>2241</v>
      </c>
    </row>
    <row r="122" spans="5:6" ht="12.75">
      <c r="E122" s="9"/>
      <c r="F122" s="9"/>
    </row>
    <row r="123" spans="2:6" ht="12.75">
      <c r="B123" s="2" t="s">
        <v>442</v>
      </c>
      <c r="E123" s="9"/>
      <c r="F123" s="9"/>
    </row>
    <row r="124" spans="1:6" ht="12.75">
      <c r="A124" s="20">
        <v>37</v>
      </c>
      <c r="B124" s="2" t="s">
        <v>188</v>
      </c>
      <c r="E124" s="9">
        <v>259</v>
      </c>
      <c r="F124" s="9">
        <v>4907</v>
      </c>
    </row>
    <row r="125" spans="1:6" ht="12.75">
      <c r="A125" s="20">
        <v>38</v>
      </c>
      <c r="B125" s="2" t="s">
        <v>184</v>
      </c>
      <c r="E125" s="9">
        <v>189</v>
      </c>
      <c r="F125" s="9">
        <v>2926</v>
      </c>
    </row>
    <row r="126" spans="1:6" ht="12.75">
      <c r="A126" s="20"/>
      <c r="E126" s="9"/>
      <c r="F126" s="9"/>
    </row>
    <row r="127" spans="1:6" ht="12.75">
      <c r="A127" s="20"/>
      <c r="B127" s="2" t="s">
        <v>443</v>
      </c>
      <c r="E127" s="9"/>
      <c r="F127" s="9"/>
    </row>
    <row r="128" spans="1:6" ht="12.75">
      <c r="A128" s="20">
        <v>39</v>
      </c>
      <c r="B128" s="2" t="s">
        <v>188</v>
      </c>
      <c r="E128" s="9">
        <v>359</v>
      </c>
      <c r="F128" s="9">
        <v>2739</v>
      </c>
    </row>
    <row r="129" spans="1:6" ht="12.75">
      <c r="A129" s="20">
        <v>40</v>
      </c>
      <c r="B129" s="2" t="s">
        <v>184</v>
      </c>
      <c r="E129" s="9">
        <v>65</v>
      </c>
      <c r="F129" s="9">
        <v>335</v>
      </c>
    </row>
    <row r="130" spans="5:6" ht="12.75">
      <c r="E130" s="9"/>
      <c r="F130" s="9"/>
    </row>
    <row r="131" spans="1:6" ht="12.75">
      <c r="A131" s="20">
        <v>41</v>
      </c>
      <c r="B131" s="2" t="s">
        <v>40</v>
      </c>
      <c r="E131" s="9">
        <v>3</v>
      </c>
      <c r="F131" s="9">
        <v>125</v>
      </c>
    </row>
    <row r="134" ht="12.75">
      <c r="A134" s="18" t="s">
        <v>444</v>
      </c>
    </row>
    <row r="135" ht="12.75">
      <c r="A135" s="18"/>
    </row>
    <row r="136" spans="1:6" ht="12.75">
      <c r="A136" s="18"/>
      <c r="F136" s="7" t="s">
        <v>161</v>
      </c>
    </row>
    <row r="138" ht="12.75">
      <c r="B138" s="2" t="s">
        <v>445</v>
      </c>
    </row>
    <row r="139" spans="1:6" ht="12.75">
      <c r="A139" s="20">
        <v>42</v>
      </c>
      <c r="B139" s="2" t="s">
        <v>50</v>
      </c>
      <c r="F139" s="8">
        <v>70926</v>
      </c>
    </row>
    <row r="140" spans="1:6" ht="12.75">
      <c r="A140" s="19" t="s">
        <v>115</v>
      </c>
      <c r="B140" s="2" t="s">
        <v>51</v>
      </c>
      <c r="F140" s="8">
        <v>141149</v>
      </c>
    </row>
    <row r="141" spans="1:6" ht="12.75">
      <c r="A141" s="19" t="s">
        <v>116</v>
      </c>
      <c r="B141" s="2" t="s">
        <v>52</v>
      </c>
      <c r="F141" s="8">
        <v>105</v>
      </c>
    </row>
    <row r="142" spans="1:6" ht="12.75">
      <c r="A142" s="20">
        <v>43</v>
      </c>
      <c r="B142" s="2" t="s">
        <v>446</v>
      </c>
      <c r="F142" s="8">
        <v>16432</v>
      </c>
    </row>
    <row r="143" ht="12.75">
      <c r="F143" s="8"/>
    </row>
    <row r="144" spans="2:6" ht="12.75">
      <c r="B144" s="2" t="s">
        <v>204</v>
      </c>
      <c r="F144" s="8"/>
    </row>
    <row r="145" spans="2:6" ht="12.75">
      <c r="B145" s="2" t="s">
        <v>205</v>
      </c>
      <c r="F145" s="8"/>
    </row>
    <row r="146" spans="1:6" ht="12.75">
      <c r="A146" s="20">
        <v>44</v>
      </c>
      <c r="B146" s="2" t="s">
        <v>206</v>
      </c>
      <c r="F146" s="8">
        <v>2646</v>
      </c>
    </row>
    <row r="147" spans="1:6" ht="12.75">
      <c r="A147" s="20">
        <v>45</v>
      </c>
      <c r="B147" s="2" t="s">
        <v>207</v>
      </c>
      <c r="F147" s="8">
        <v>6775</v>
      </c>
    </row>
    <row r="148" spans="1:6" ht="12.75">
      <c r="A148" s="20">
        <v>46</v>
      </c>
      <c r="B148" s="18" t="s">
        <v>139</v>
      </c>
      <c r="F148" s="8">
        <v>9421</v>
      </c>
    </row>
    <row r="149" spans="1:6" ht="12.75">
      <c r="A149" s="7" t="s">
        <v>121</v>
      </c>
      <c r="B149" s="2" t="s">
        <v>208</v>
      </c>
      <c r="F149" s="8">
        <v>6633</v>
      </c>
    </row>
    <row r="150" spans="1:6" ht="12.75">
      <c r="A150" s="7" t="s">
        <v>321</v>
      </c>
      <c r="B150" s="2" t="s">
        <v>209</v>
      </c>
      <c r="F150" s="8">
        <v>194</v>
      </c>
    </row>
    <row r="151" ht="12.75">
      <c r="F151" s="8"/>
    </row>
    <row r="152" spans="2:6" ht="12.75">
      <c r="B152" s="2" t="s">
        <v>210</v>
      </c>
      <c r="F152" s="8"/>
    </row>
    <row r="153" spans="2:6" ht="12.75">
      <c r="B153" s="2" t="s">
        <v>211</v>
      </c>
      <c r="F153" s="8"/>
    </row>
    <row r="154" spans="1:6" ht="12.75">
      <c r="A154" s="20">
        <v>47</v>
      </c>
      <c r="B154" s="2" t="s">
        <v>206</v>
      </c>
      <c r="F154" s="8">
        <v>1355</v>
      </c>
    </row>
    <row r="155" spans="1:6" ht="12.75">
      <c r="A155" s="20">
        <v>48</v>
      </c>
      <c r="B155" s="2" t="s">
        <v>207</v>
      </c>
      <c r="F155" s="8">
        <v>3691</v>
      </c>
    </row>
    <row r="156" spans="1:6" ht="12.75">
      <c r="A156" s="20">
        <v>49</v>
      </c>
      <c r="B156" s="18" t="s">
        <v>139</v>
      </c>
      <c r="F156" s="8">
        <v>5046</v>
      </c>
    </row>
    <row r="157" spans="1:6" ht="12.75">
      <c r="A157" s="7" t="s">
        <v>325</v>
      </c>
      <c r="B157" s="2" t="s">
        <v>449</v>
      </c>
      <c r="F157" s="8">
        <v>3437</v>
      </c>
    </row>
    <row r="158" spans="1:6" ht="12.75">
      <c r="A158" s="7" t="s">
        <v>326</v>
      </c>
      <c r="B158" s="2" t="s">
        <v>450</v>
      </c>
      <c r="F158" s="8">
        <v>248</v>
      </c>
    </row>
    <row r="159" ht="12.75">
      <c r="F159" s="8"/>
    </row>
    <row r="160" spans="2:6" ht="12.75">
      <c r="B160" s="2" t="s">
        <v>451</v>
      </c>
      <c r="F160" s="8"/>
    </row>
    <row r="161" spans="1:6" ht="12.75">
      <c r="A161" s="20">
        <v>50</v>
      </c>
      <c r="B161" s="2" t="s">
        <v>452</v>
      </c>
      <c r="F161" s="8">
        <v>391</v>
      </c>
    </row>
    <row r="162" spans="1:6" ht="12.75">
      <c r="A162" s="19" t="s">
        <v>328</v>
      </c>
      <c r="B162" s="2" t="s">
        <v>453</v>
      </c>
      <c r="F162" s="8">
        <v>299</v>
      </c>
    </row>
    <row r="163" spans="1:6" ht="12.75">
      <c r="A163" s="20">
        <v>51</v>
      </c>
      <c r="B163" s="2" t="s">
        <v>454</v>
      </c>
      <c r="F163" s="8">
        <v>3356</v>
      </c>
    </row>
    <row r="164" spans="1:6" ht="12.75">
      <c r="A164" s="7" t="s">
        <v>330</v>
      </c>
      <c r="B164" s="2" t="s">
        <v>220</v>
      </c>
      <c r="F164" s="8">
        <v>723</v>
      </c>
    </row>
    <row r="165" spans="2:6" ht="12.75">
      <c r="B165" s="2" t="s">
        <v>221</v>
      </c>
      <c r="F165" s="8"/>
    </row>
    <row r="166" spans="1:6" ht="12.75">
      <c r="A166" s="7" t="s">
        <v>331</v>
      </c>
      <c r="B166" s="2" t="s">
        <v>220</v>
      </c>
      <c r="F166" s="8">
        <v>2633</v>
      </c>
    </row>
    <row r="167" spans="2:6" ht="12.75">
      <c r="B167" s="2" t="s">
        <v>222</v>
      </c>
      <c r="F167" s="8"/>
    </row>
    <row r="168" ht="12.75">
      <c r="F168" s="8"/>
    </row>
    <row r="169" spans="1:6" ht="12.75">
      <c r="A169" s="18" t="s">
        <v>223</v>
      </c>
      <c r="F169" s="8"/>
    </row>
    <row r="170" ht="12.75">
      <c r="F170" s="8"/>
    </row>
    <row r="171" spans="1:6" ht="12.75">
      <c r="A171" s="7" t="s">
        <v>177</v>
      </c>
      <c r="C171" s="7" t="s">
        <v>169</v>
      </c>
      <c r="F171" s="26" t="s">
        <v>161</v>
      </c>
    </row>
    <row r="172" ht="12.75">
      <c r="F172" s="8"/>
    </row>
    <row r="173" spans="1:6" ht="12.75">
      <c r="A173" s="20">
        <v>52</v>
      </c>
      <c r="B173" s="2" t="s">
        <v>278</v>
      </c>
      <c r="F173" s="8">
        <v>83</v>
      </c>
    </row>
    <row r="174" spans="1:6" ht="12.75">
      <c r="A174" s="19" t="s">
        <v>122</v>
      </c>
      <c r="B174" s="2" t="s">
        <v>225</v>
      </c>
      <c r="F174" s="8">
        <v>134</v>
      </c>
    </row>
    <row r="175" spans="2:6" ht="12.75">
      <c r="B175" s="2" t="s">
        <v>226</v>
      </c>
      <c r="F175" s="8"/>
    </row>
    <row r="176" spans="1:6" ht="12.75">
      <c r="A176" s="20">
        <v>53</v>
      </c>
      <c r="B176" s="2" t="s">
        <v>67</v>
      </c>
      <c r="F176" s="8">
        <v>14429</v>
      </c>
    </row>
    <row r="177" spans="1:6" ht="12.75">
      <c r="A177" s="20">
        <v>54</v>
      </c>
      <c r="B177" s="2" t="s">
        <v>68</v>
      </c>
      <c r="F177" s="8">
        <v>437</v>
      </c>
    </row>
    <row r="179" ht="12.75">
      <c r="B179" s="27"/>
    </row>
  </sheetData>
  <printOptions gridLines="1" headings="1"/>
  <pageMargins left="0.75" right="0.75" top="1" bottom="1" header="0.5" footer="0.5"/>
  <pageSetup orientation="portrait" paperSize="9"/>
  <headerFooter alignWithMargins="0">
    <oddFooter>&amp;C&amp;F&amp;RPage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G179"/>
  <sheetViews>
    <sheetView zoomScale="120" zoomScaleNormal="120" workbookViewId="0" topLeftCell="A1">
      <selection activeCell="H1" sqref="H1"/>
    </sheetView>
  </sheetViews>
  <sheetFormatPr defaultColWidth="9.140625" defaultRowHeight="12.75"/>
  <cols>
    <col min="1" max="16384" width="11.421875" style="2" customWidth="1"/>
  </cols>
  <sheetData>
    <row r="1" spans="1:3" ht="18">
      <c r="A1" s="11" t="s">
        <v>140</v>
      </c>
      <c r="B1" s="12"/>
      <c r="C1" s="12"/>
    </row>
    <row r="2" spans="1:3" ht="18">
      <c r="A2" s="12" t="s">
        <v>141</v>
      </c>
      <c r="B2" s="12"/>
      <c r="C2" s="12"/>
    </row>
    <row r="3" spans="1:3" ht="18">
      <c r="A3" s="13" t="s">
        <v>142</v>
      </c>
      <c r="B3" s="12"/>
      <c r="C3" s="12" t="s">
        <v>143</v>
      </c>
    </row>
    <row r="5" spans="1:5" ht="12.75">
      <c r="A5" s="14" t="s">
        <v>144</v>
      </c>
      <c r="B5" s="15" t="s">
        <v>410</v>
      </c>
      <c r="C5" s="16"/>
      <c r="D5" s="16"/>
      <c r="E5" s="17"/>
    </row>
    <row r="7" spans="1:5" ht="12.75">
      <c r="A7" s="18" t="s">
        <v>145</v>
      </c>
      <c r="C7" s="15" t="s">
        <v>411</v>
      </c>
      <c r="D7" s="16"/>
      <c r="E7" s="17"/>
    </row>
    <row r="9" spans="1:5" ht="12.75">
      <c r="A9" s="18" t="s">
        <v>147</v>
      </c>
      <c r="C9" s="15" t="s">
        <v>412</v>
      </c>
      <c r="D9" s="16"/>
      <c r="E9" s="17"/>
    </row>
    <row r="11" spans="1:3" ht="12.75">
      <c r="A11" s="18" t="s">
        <v>149</v>
      </c>
      <c r="B11" s="15" t="s">
        <v>413</v>
      </c>
      <c r="C11" s="17"/>
    </row>
    <row r="13" spans="1:3" ht="12.75">
      <c r="A13" s="18" t="s">
        <v>151</v>
      </c>
      <c r="B13" s="15" t="s">
        <v>414</v>
      </c>
      <c r="C13" s="17"/>
    </row>
    <row r="15" spans="1:4" ht="15">
      <c r="A15" s="18" t="s">
        <v>153</v>
      </c>
      <c r="C15" s="34" t="s">
        <v>415</v>
      </c>
      <c r="D15" s="17"/>
    </row>
    <row r="19" ht="12.75">
      <c r="A19" s="18" t="s">
        <v>155</v>
      </c>
    </row>
    <row r="20" ht="12.75">
      <c r="A20" s="18" t="s">
        <v>156</v>
      </c>
    </row>
    <row r="21" ht="12.75">
      <c r="A21" s="18" t="s">
        <v>157</v>
      </c>
    </row>
    <row r="22" ht="12.75">
      <c r="A22" s="18"/>
    </row>
    <row r="24" ht="12.75">
      <c r="A24" s="18" t="s">
        <v>158</v>
      </c>
    </row>
    <row r="25" ht="12.75">
      <c r="A25" s="18"/>
    </row>
    <row r="26" spans="1:6" ht="12.75">
      <c r="A26" s="19" t="s">
        <v>159</v>
      </c>
      <c r="C26" s="7" t="s">
        <v>160</v>
      </c>
      <c r="F26" s="7" t="s">
        <v>161</v>
      </c>
    </row>
    <row r="28" spans="1:6" ht="12.75">
      <c r="A28" s="20">
        <v>1</v>
      </c>
      <c r="B28" s="2" t="s">
        <v>162</v>
      </c>
      <c r="F28" s="2">
        <v>0</v>
      </c>
    </row>
    <row r="29" ht="12.75">
      <c r="A29" s="20"/>
    </row>
    <row r="31" ht="12.75">
      <c r="A31" s="14" t="s">
        <v>163</v>
      </c>
    </row>
    <row r="33" spans="1:6" ht="12.75">
      <c r="A33" s="7" t="s">
        <v>159</v>
      </c>
      <c r="C33" s="7" t="s">
        <v>164</v>
      </c>
      <c r="F33" s="7" t="s">
        <v>165</v>
      </c>
    </row>
    <row r="34" spans="1:4" ht="12.75">
      <c r="A34" s="7"/>
      <c r="D34" s="7"/>
    </row>
    <row r="35" spans="1:6" ht="12.75">
      <c r="A35" s="20">
        <v>2</v>
      </c>
      <c r="B35" s="2" t="s">
        <v>166</v>
      </c>
      <c r="F35" s="2">
        <f>F36+F37</f>
        <v>16.7</v>
      </c>
    </row>
    <row r="36" spans="1:6" ht="12.75">
      <c r="A36" s="19" t="s">
        <v>72</v>
      </c>
      <c r="B36" s="2" t="s">
        <v>218</v>
      </c>
      <c r="F36" s="2">
        <v>16.7</v>
      </c>
    </row>
    <row r="37" spans="1:6" ht="12.75">
      <c r="A37" s="19" t="s">
        <v>73</v>
      </c>
      <c r="B37" s="2" t="s">
        <v>219</v>
      </c>
      <c r="F37" s="2">
        <v>0</v>
      </c>
    </row>
    <row r="39" spans="1:6" ht="12.75">
      <c r="A39" s="20">
        <v>3</v>
      </c>
      <c r="B39" s="2" t="s">
        <v>224</v>
      </c>
      <c r="F39" s="2">
        <v>40.6</v>
      </c>
    </row>
    <row r="40" spans="1:6" ht="12.75">
      <c r="A40" s="19" t="s">
        <v>75</v>
      </c>
      <c r="B40" s="2" t="s">
        <v>229</v>
      </c>
      <c r="F40" s="2">
        <v>31.85</v>
      </c>
    </row>
    <row r="41" spans="1:6" ht="12.75">
      <c r="A41" s="20">
        <v>4</v>
      </c>
      <c r="B41" s="2" t="s">
        <v>167</v>
      </c>
      <c r="F41" s="2">
        <v>0</v>
      </c>
    </row>
    <row r="42" spans="1:6" ht="12.75">
      <c r="A42" s="20">
        <v>5</v>
      </c>
      <c r="B42" s="2" t="s">
        <v>230</v>
      </c>
      <c r="F42" s="2">
        <v>24.8</v>
      </c>
    </row>
    <row r="43" spans="1:6" ht="12.75">
      <c r="A43" s="20">
        <v>6</v>
      </c>
      <c r="B43" s="18" t="s">
        <v>335</v>
      </c>
      <c r="F43" s="2">
        <f>F35+F39+F41+F42</f>
        <v>82.1</v>
      </c>
    </row>
    <row r="46" ht="12.75">
      <c r="A46" s="18" t="s">
        <v>168</v>
      </c>
    </row>
    <row r="48" spans="1:6" ht="12.75">
      <c r="A48" s="7" t="s">
        <v>159</v>
      </c>
      <c r="C48" s="7" t="s">
        <v>169</v>
      </c>
      <c r="F48" s="7" t="s">
        <v>170</v>
      </c>
    </row>
    <row r="49" spans="1:4" ht="12.75">
      <c r="A49" s="7"/>
      <c r="D49" s="7"/>
    </row>
    <row r="50" ht="12.75">
      <c r="B50" s="18" t="s">
        <v>171</v>
      </c>
    </row>
    <row r="51" spans="1:7" ht="12.75">
      <c r="A51" s="20">
        <v>7</v>
      </c>
      <c r="B51" s="2" t="s">
        <v>231</v>
      </c>
      <c r="F51" s="8">
        <v>1194556</v>
      </c>
      <c r="G51" s="7"/>
    </row>
    <row r="52" spans="1:7" ht="12.75">
      <c r="A52" s="19" t="s">
        <v>79</v>
      </c>
      <c r="B52" s="2" t="s">
        <v>239</v>
      </c>
      <c r="F52" s="8">
        <v>1194556</v>
      </c>
      <c r="G52" s="7"/>
    </row>
    <row r="53" spans="1:6" ht="12.75">
      <c r="A53" s="20">
        <v>8</v>
      </c>
      <c r="B53" s="2" t="s">
        <v>241</v>
      </c>
      <c r="F53" s="8">
        <v>1679648</v>
      </c>
    </row>
    <row r="54" spans="1:6" ht="12.75">
      <c r="A54" s="20">
        <v>9</v>
      </c>
      <c r="B54" s="2" t="s">
        <v>242</v>
      </c>
      <c r="F54" s="8">
        <v>285262</v>
      </c>
    </row>
    <row r="56" ht="12.75">
      <c r="B56" s="18" t="s">
        <v>212</v>
      </c>
    </row>
    <row r="57" spans="1:6" ht="12.75">
      <c r="A57" s="20">
        <v>10</v>
      </c>
      <c r="B57" s="2" t="s">
        <v>245</v>
      </c>
      <c r="F57" s="8">
        <v>302430</v>
      </c>
    </row>
    <row r="58" spans="1:6" ht="12.75">
      <c r="A58" s="7" t="s">
        <v>85</v>
      </c>
      <c r="B58" s="2" t="s">
        <v>246</v>
      </c>
      <c r="F58" s="8">
        <v>302430</v>
      </c>
    </row>
    <row r="59" spans="1:6" ht="12.75">
      <c r="A59" s="20">
        <v>11</v>
      </c>
      <c r="B59" s="2" t="s">
        <v>172</v>
      </c>
      <c r="F59" s="8">
        <v>878962</v>
      </c>
    </row>
    <row r="60" spans="1:6" ht="12.75">
      <c r="A60" s="7" t="s">
        <v>288</v>
      </c>
      <c r="B60" s="2" t="s">
        <v>1</v>
      </c>
      <c r="F60" s="8">
        <v>627507</v>
      </c>
    </row>
    <row r="61" spans="1:6" ht="12.75">
      <c r="A61" s="7" t="s">
        <v>289</v>
      </c>
      <c r="B61" s="2" t="s">
        <v>2</v>
      </c>
      <c r="F61" s="8">
        <v>251455</v>
      </c>
    </row>
    <row r="62" spans="1:6" ht="12.75">
      <c r="A62" s="20">
        <v>12</v>
      </c>
      <c r="B62" s="2" t="s">
        <v>3</v>
      </c>
      <c r="F62" s="8">
        <v>100948</v>
      </c>
    </row>
    <row r="63" spans="1:6" ht="12.75">
      <c r="A63" s="20">
        <v>13</v>
      </c>
      <c r="B63" s="2" t="s">
        <v>4</v>
      </c>
      <c r="F63" s="8">
        <v>9234</v>
      </c>
    </row>
    <row r="64" spans="1:6" ht="12.75">
      <c r="A64" s="20">
        <v>14</v>
      </c>
      <c r="B64" s="2" t="s">
        <v>5</v>
      </c>
      <c r="F64" s="8">
        <v>226105</v>
      </c>
    </row>
    <row r="65" spans="1:6" ht="12.75">
      <c r="A65" s="19" t="s">
        <v>293</v>
      </c>
      <c r="B65" s="2" t="s">
        <v>6</v>
      </c>
      <c r="F65" s="8">
        <v>96233</v>
      </c>
    </row>
    <row r="66" spans="1:7" ht="12.75">
      <c r="A66" s="20">
        <v>15</v>
      </c>
      <c r="B66" s="2" t="s">
        <v>173</v>
      </c>
      <c r="F66" s="8">
        <v>67448</v>
      </c>
      <c r="G66" s="7"/>
    </row>
    <row r="67" spans="1:6" ht="12.75">
      <c r="A67" s="20">
        <v>16</v>
      </c>
      <c r="B67" s="2" t="s">
        <v>416</v>
      </c>
      <c r="F67" s="8">
        <v>0</v>
      </c>
    </row>
    <row r="69" spans="1:6" ht="12.75">
      <c r="A69" s="20">
        <v>17</v>
      </c>
      <c r="B69" s="2" t="s">
        <v>9</v>
      </c>
      <c r="F69" s="8">
        <v>48413</v>
      </c>
    </row>
    <row r="70" spans="1:6" ht="12.75">
      <c r="A70" s="20">
        <v>18</v>
      </c>
      <c r="B70" s="2" t="s">
        <v>10</v>
      </c>
      <c r="F70" s="8">
        <v>22722</v>
      </c>
    </row>
    <row r="71" spans="1:6" ht="12.75">
      <c r="A71" s="20">
        <v>19</v>
      </c>
      <c r="B71" s="2" t="s">
        <v>11</v>
      </c>
      <c r="F71" s="8">
        <v>78151</v>
      </c>
    </row>
    <row r="72" spans="1:6" ht="12.75">
      <c r="A72" s="20">
        <v>20</v>
      </c>
      <c r="B72" s="2" t="s">
        <v>174</v>
      </c>
      <c r="F72" s="8">
        <v>123137</v>
      </c>
    </row>
    <row r="73" spans="1:6" ht="12.75">
      <c r="A73" s="20">
        <v>21</v>
      </c>
      <c r="B73" s="2" t="s">
        <v>13</v>
      </c>
      <c r="F73" s="8">
        <v>164548</v>
      </c>
    </row>
    <row r="74" spans="1:6" ht="12.75">
      <c r="A74" s="20">
        <v>22</v>
      </c>
      <c r="B74" s="18" t="s">
        <v>345</v>
      </c>
      <c r="F74" s="2">
        <f>SUM(F51,F53,F54,F57,F59,F62:F64,F66,F67,F69:F73)</f>
        <v>5181564</v>
      </c>
    </row>
    <row r="75" spans="1:6" ht="12.75">
      <c r="A75" s="20">
        <v>23</v>
      </c>
      <c r="B75" s="2" t="s">
        <v>14</v>
      </c>
      <c r="F75" s="8">
        <v>500030</v>
      </c>
    </row>
    <row r="76" spans="1:6" ht="12.75">
      <c r="A76" s="7" t="s">
        <v>304</v>
      </c>
      <c r="B76" s="2" t="s">
        <v>175</v>
      </c>
      <c r="F76" s="2">
        <f>F74+F75</f>
        <v>5681594</v>
      </c>
    </row>
    <row r="77" ht="12.75">
      <c r="A77" s="7"/>
    </row>
    <row r="78" ht="12.75">
      <c r="A78" s="7"/>
    </row>
    <row r="79" ht="12.75">
      <c r="A79" s="14" t="s">
        <v>176</v>
      </c>
    </row>
    <row r="81" spans="1:6" ht="12.75">
      <c r="A81" s="7" t="s">
        <v>177</v>
      </c>
      <c r="C81" s="23" t="s">
        <v>169</v>
      </c>
      <c r="E81" s="7" t="s">
        <v>213</v>
      </c>
      <c r="F81" s="7" t="s">
        <v>178</v>
      </c>
    </row>
    <row r="83" ht="12.75">
      <c r="B83" s="2" t="s">
        <v>179</v>
      </c>
    </row>
    <row r="84" ht="12.75">
      <c r="B84" s="2" t="s">
        <v>180</v>
      </c>
    </row>
    <row r="85" ht="12.75">
      <c r="B85" s="2" t="s">
        <v>181</v>
      </c>
    </row>
    <row r="86" ht="12.75">
      <c r="B86" s="2" t="s">
        <v>182</v>
      </c>
    </row>
    <row r="87" spans="1:6" ht="12.75">
      <c r="A87" s="20">
        <v>24</v>
      </c>
      <c r="B87" s="2" t="s">
        <v>183</v>
      </c>
      <c r="E87" s="2">
        <f>SUM(E89,E92,E93,E94)</f>
        <v>19808</v>
      </c>
      <c r="F87" s="2">
        <v>728304</v>
      </c>
    </row>
    <row r="88" spans="1:6" ht="12.75">
      <c r="A88" s="20">
        <v>25</v>
      </c>
      <c r="B88" s="2" t="s">
        <v>184</v>
      </c>
      <c r="E88" s="2">
        <v>7450</v>
      </c>
      <c r="F88" s="2">
        <v>631321</v>
      </c>
    </row>
    <row r="89" spans="1:6" ht="12.75">
      <c r="A89" s="7" t="s">
        <v>307</v>
      </c>
      <c r="B89" s="2" t="s">
        <v>15</v>
      </c>
      <c r="E89" s="2">
        <f>E90+E91</f>
        <v>9687</v>
      </c>
      <c r="F89" s="27">
        <v>574193</v>
      </c>
    </row>
    <row r="90" spans="1:6" ht="12.75">
      <c r="A90" s="7" t="s">
        <v>309</v>
      </c>
      <c r="B90" s="2" t="s">
        <v>17</v>
      </c>
      <c r="E90" s="2">
        <v>8129</v>
      </c>
      <c r="F90" s="7" t="s">
        <v>185</v>
      </c>
    </row>
    <row r="91" spans="1:6" ht="12.75">
      <c r="A91" s="7" t="s">
        <v>92</v>
      </c>
      <c r="B91" s="2" t="s">
        <v>18</v>
      </c>
      <c r="E91" s="2">
        <v>1558</v>
      </c>
      <c r="F91" s="7" t="s">
        <v>185</v>
      </c>
    </row>
    <row r="92" spans="1:6" ht="12.75">
      <c r="A92" s="7" t="s">
        <v>93</v>
      </c>
      <c r="B92" s="2" t="s">
        <v>19</v>
      </c>
      <c r="E92" s="2">
        <v>3048</v>
      </c>
      <c r="F92" s="8">
        <v>102714</v>
      </c>
    </row>
    <row r="93" spans="1:6" ht="12.75">
      <c r="A93" s="7" t="s">
        <v>94</v>
      </c>
      <c r="B93" s="2" t="s">
        <v>20</v>
      </c>
      <c r="E93" s="2">
        <v>1009</v>
      </c>
      <c r="F93" s="8">
        <v>35364</v>
      </c>
    </row>
    <row r="94" spans="1:6" ht="12.75">
      <c r="A94" s="7" t="s">
        <v>95</v>
      </c>
      <c r="B94" s="2" t="s">
        <v>21</v>
      </c>
      <c r="E94" s="2">
        <v>6064</v>
      </c>
      <c r="F94" s="8">
        <v>16033</v>
      </c>
    </row>
    <row r="95" spans="1:6" ht="12.75">
      <c r="A95" s="7" t="s">
        <v>96</v>
      </c>
      <c r="B95" s="2" t="s">
        <v>22</v>
      </c>
      <c r="E95" s="8">
        <v>19056</v>
      </c>
      <c r="F95" s="7" t="s">
        <v>185</v>
      </c>
    </row>
    <row r="96" spans="1:6" ht="12.75">
      <c r="A96" s="19" t="s">
        <v>308</v>
      </c>
      <c r="B96" s="2" t="s">
        <v>42</v>
      </c>
      <c r="E96" s="8">
        <v>7038</v>
      </c>
      <c r="F96" s="27">
        <v>466867</v>
      </c>
    </row>
    <row r="98" ht="12.75">
      <c r="B98" s="2" t="s">
        <v>186</v>
      </c>
    </row>
    <row r="99" ht="12.75">
      <c r="B99" s="2" t="s">
        <v>187</v>
      </c>
    </row>
    <row r="100" spans="1:6" ht="12.75">
      <c r="A100" s="20">
        <v>26</v>
      </c>
      <c r="B100" s="2" t="s">
        <v>188</v>
      </c>
      <c r="E100" s="8">
        <v>13516</v>
      </c>
      <c r="F100" s="8">
        <v>371918</v>
      </c>
    </row>
    <row r="101" spans="1:6" ht="12.75">
      <c r="A101" s="20">
        <v>27</v>
      </c>
      <c r="B101" s="2" t="s">
        <v>184</v>
      </c>
      <c r="E101" s="2">
        <v>112</v>
      </c>
      <c r="F101" s="8">
        <v>2078</v>
      </c>
    </row>
    <row r="103" ht="12.75">
      <c r="B103" s="2" t="s">
        <v>189</v>
      </c>
    </row>
    <row r="104" ht="12.75">
      <c r="B104" s="2" t="s">
        <v>190</v>
      </c>
    </row>
    <row r="105" spans="1:6" ht="12.75">
      <c r="A105" s="20">
        <v>28</v>
      </c>
      <c r="B105" s="2" t="s">
        <v>346</v>
      </c>
      <c r="E105" s="2">
        <v>273</v>
      </c>
      <c r="F105" s="2">
        <v>5750</v>
      </c>
    </row>
    <row r="106" spans="1:6" ht="12.75">
      <c r="A106" s="20">
        <v>29</v>
      </c>
      <c r="B106" s="2" t="s">
        <v>191</v>
      </c>
      <c r="E106" s="2">
        <v>300</v>
      </c>
      <c r="F106" s="2">
        <v>5739</v>
      </c>
    </row>
    <row r="107" spans="1:6" ht="12.75">
      <c r="A107" s="19" t="s">
        <v>101</v>
      </c>
      <c r="B107" s="2" t="s">
        <v>192</v>
      </c>
      <c r="E107" s="2">
        <v>12</v>
      </c>
      <c r="F107" s="2">
        <v>2071</v>
      </c>
    </row>
    <row r="108" spans="1:6" ht="12.75">
      <c r="A108" s="7" t="s">
        <v>102</v>
      </c>
      <c r="B108" s="2" t="s">
        <v>193</v>
      </c>
      <c r="E108" s="2">
        <v>15</v>
      </c>
      <c r="F108" s="2">
        <v>1061</v>
      </c>
    </row>
    <row r="109" spans="1:6" ht="12.75">
      <c r="A109" s="7" t="s">
        <v>113</v>
      </c>
      <c r="B109" s="2" t="s">
        <v>45</v>
      </c>
      <c r="E109" s="7" t="s">
        <v>185</v>
      </c>
      <c r="F109" s="2">
        <v>1034</v>
      </c>
    </row>
    <row r="110" ht="12.75">
      <c r="A110" s="7"/>
    </row>
    <row r="111" ht="12.75">
      <c r="B111" s="2" t="s">
        <v>194</v>
      </c>
    </row>
    <row r="112" spans="1:6" ht="12.75">
      <c r="A112" s="20">
        <v>30</v>
      </c>
      <c r="B112" s="2" t="s">
        <v>188</v>
      </c>
      <c r="E112" s="8">
        <v>77252</v>
      </c>
      <c r="F112" s="8">
        <v>2032912</v>
      </c>
    </row>
    <row r="113" spans="1:6" ht="12.75">
      <c r="A113" s="20">
        <v>31</v>
      </c>
      <c r="B113" s="2" t="s">
        <v>184</v>
      </c>
      <c r="E113" s="8">
        <v>25498</v>
      </c>
      <c r="F113" s="8">
        <v>1364890</v>
      </c>
    </row>
    <row r="115" spans="1:6" ht="12.75">
      <c r="A115" s="20">
        <v>32</v>
      </c>
      <c r="B115" s="2" t="s">
        <v>31</v>
      </c>
      <c r="E115" s="2">
        <v>39</v>
      </c>
      <c r="F115" s="2">
        <v>4476</v>
      </c>
    </row>
    <row r="116" spans="1:6" ht="12.75">
      <c r="A116" s="20">
        <v>33</v>
      </c>
      <c r="B116" s="2" t="s">
        <v>195</v>
      </c>
      <c r="E116" s="2">
        <v>629</v>
      </c>
      <c r="F116" s="8">
        <v>32156</v>
      </c>
    </row>
    <row r="117" spans="1:6" ht="12.75">
      <c r="A117" s="20">
        <v>34</v>
      </c>
      <c r="B117" s="2" t="s">
        <v>197</v>
      </c>
      <c r="E117" s="2">
        <v>250</v>
      </c>
      <c r="F117" s="2">
        <v>38516</v>
      </c>
    </row>
    <row r="118" ht="12.75">
      <c r="A118" s="20"/>
    </row>
    <row r="119" ht="12.75">
      <c r="B119" s="2" t="s">
        <v>198</v>
      </c>
    </row>
    <row r="120" spans="1:6" ht="12.75">
      <c r="A120" s="20">
        <v>35</v>
      </c>
      <c r="B120" s="2" t="s">
        <v>188</v>
      </c>
      <c r="E120" s="2">
        <v>83</v>
      </c>
      <c r="F120" s="2">
        <v>1773</v>
      </c>
    </row>
    <row r="121" spans="1:6" ht="12.75">
      <c r="A121" s="20">
        <v>36</v>
      </c>
      <c r="B121" s="2" t="s">
        <v>184</v>
      </c>
      <c r="E121" s="2">
        <v>39</v>
      </c>
      <c r="F121" s="2">
        <v>1204</v>
      </c>
    </row>
    <row r="123" ht="12.75">
      <c r="B123" s="2" t="s">
        <v>442</v>
      </c>
    </row>
    <row r="124" spans="1:6" ht="12.75">
      <c r="A124" s="20">
        <v>37</v>
      </c>
      <c r="B124" s="2" t="s">
        <v>188</v>
      </c>
      <c r="E124" s="2">
        <v>330</v>
      </c>
      <c r="F124" s="2">
        <v>4755</v>
      </c>
    </row>
    <row r="125" spans="1:6" ht="12.75">
      <c r="A125" s="20">
        <v>38</v>
      </c>
      <c r="B125" s="2" t="s">
        <v>184</v>
      </c>
      <c r="E125" s="2">
        <v>273</v>
      </c>
      <c r="F125" s="2">
        <v>3636</v>
      </c>
    </row>
    <row r="126" ht="12.75">
      <c r="A126" s="20"/>
    </row>
    <row r="127" spans="1:2" ht="12.75">
      <c r="A127" s="20"/>
      <c r="B127" s="2" t="s">
        <v>443</v>
      </c>
    </row>
    <row r="128" spans="1:6" ht="12.75">
      <c r="A128" s="20">
        <v>39</v>
      </c>
      <c r="B128" s="2" t="s">
        <v>188</v>
      </c>
      <c r="E128" s="2">
        <v>501</v>
      </c>
      <c r="F128" s="2">
        <v>2034</v>
      </c>
    </row>
    <row r="129" spans="1:6" ht="12.75">
      <c r="A129" s="20">
        <v>40</v>
      </c>
      <c r="B129" s="2" t="s">
        <v>184</v>
      </c>
      <c r="E129" s="2">
        <v>222</v>
      </c>
      <c r="F129" s="2">
        <v>736</v>
      </c>
    </row>
    <row r="131" spans="1:6" ht="12.75">
      <c r="A131" s="20">
        <v>41</v>
      </c>
      <c r="B131" s="2" t="s">
        <v>40</v>
      </c>
      <c r="E131" s="2">
        <v>1710</v>
      </c>
      <c r="F131" s="2">
        <v>4865</v>
      </c>
    </row>
    <row r="134" ht="12.75">
      <c r="A134" s="18" t="s">
        <v>444</v>
      </c>
    </row>
    <row r="135" ht="12.75">
      <c r="A135" s="18"/>
    </row>
    <row r="136" spans="1:6" ht="12.75">
      <c r="A136" s="18"/>
      <c r="F136" s="7" t="s">
        <v>161</v>
      </c>
    </row>
    <row r="138" ht="12.75">
      <c r="B138" s="2" t="s">
        <v>445</v>
      </c>
    </row>
    <row r="139" spans="1:6" ht="12.75">
      <c r="A139" s="20">
        <v>42</v>
      </c>
      <c r="B139" s="2" t="s">
        <v>50</v>
      </c>
      <c r="F139" s="8">
        <v>304166</v>
      </c>
    </row>
    <row r="140" spans="1:6" ht="12.75">
      <c r="A140" s="19" t="s">
        <v>115</v>
      </c>
      <c r="B140" s="2" t="s">
        <v>51</v>
      </c>
      <c r="F140" s="8">
        <v>246475</v>
      </c>
    </row>
    <row r="141" spans="1:6" ht="12.75">
      <c r="A141" s="19" t="s">
        <v>116</v>
      </c>
      <c r="B141" s="2" t="s">
        <v>52</v>
      </c>
      <c r="F141" s="2">
        <v>578</v>
      </c>
    </row>
    <row r="142" spans="1:6" ht="12.75">
      <c r="A142" s="20">
        <v>43</v>
      </c>
      <c r="B142" s="2" t="s">
        <v>446</v>
      </c>
      <c r="F142" s="8">
        <v>156947</v>
      </c>
    </row>
    <row r="144" ht="12.75">
      <c r="B144" s="2" t="s">
        <v>204</v>
      </c>
    </row>
    <row r="145" ht="12.75">
      <c r="B145" s="2" t="s">
        <v>205</v>
      </c>
    </row>
    <row r="146" spans="1:6" ht="12.75">
      <c r="A146" s="20">
        <v>44</v>
      </c>
      <c r="B146" s="2" t="s">
        <v>206</v>
      </c>
      <c r="F146" s="2">
        <v>4535</v>
      </c>
    </row>
    <row r="147" spans="1:6" ht="12.75">
      <c r="A147" s="20">
        <v>45</v>
      </c>
      <c r="B147" s="2" t="s">
        <v>207</v>
      </c>
      <c r="F147" s="2">
        <v>2130</v>
      </c>
    </row>
    <row r="148" spans="1:6" ht="12.75">
      <c r="A148" s="20">
        <v>46</v>
      </c>
      <c r="B148" s="18" t="s">
        <v>139</v>
      </c>
      <c r="F148" s="2">
        <v>6655</v>
      </c>
    </row>
    <row r="149" spans="1:6" ht="12.75">
      <c r="A149" s="7" t="s">
        <v>121</v>
      </c>
      <c r="B149" s="2" t="s">
        <v>208</v>
      </c>
      <c r="F149" s="2">
        <v>4955</v>
      </c>
    </row>
    <row r="150" spans="1:6" ht="12.75">
      <c r="A150" s="7" t="s">
        <v>321</v>
      </c>
      <c r="B150" s="2" t="s">
        <v>209</v>
      </c>
      <c r="F150" s="2">
        <v>189</v>
      </c>
    </row>
    <row r="152" ht="12.75">
      <c r="B152" s="2" t="s">
        <v>210</v>
      </c>
    </row>
    <row r="153" ht="12.75">
      <c r="B153" s="2" t="s">
        <v>211</v>
      </c>
    </row>
    <row r="154" spans="1:6" ht="12.75">
      <c r="A154" s="20">
        <v>47</v>
      </c>
      <c r="B154" s="2" t="s">
        <v>206</v>
      </c>
      <c r="F154" s="2">
        <v>4291</v>
      </c>
    </row>
    <row r="155" spans="1:6" ht="12.75">
      <c r="A155" s="20">
        <v>48</v>
      </c>
      <c r="B155" s="2" t="s">
        <v>207</v>
      </c>
      <c r="F155" s="2">
        <v>8147</v>
      </c>
    </row>
    <row r="156" spans="1:6" ht="12.75">
      <c r="A156" s="20">
        <v>49</v>
      </c>
      <c r="B156" s="18" t="s">
        <v>139</v>
      </c>
      <c r="F156" s="8">
        <v>12438</v>
      </c>
    </row>
    <row r="157" spans="1:6" ht="12.75">
      <c r="A157" s="7" t="s">
        <v>325</v>
      </c>
      <c r="B157" s="2" t="s">
        <v>449</v>
      </c>
      <c r="F157" s="2">
        <v>7582</v>
      </c>
    </row>
    <row r="158" spans="1:6" ht="12.75">
      <c r="A158" s="7" t="s">
        <v>326</v>
      </c>
      <c r="B158" s="2" t="s">
        <v>450</v>
      </c>
      <c r="F158" s="2">
        <v>860</v>
      </c>
    </row>
    <row r="160" ht="12.75">
      <c r="B160" s="2" t="s">
        <v>451</v>
      </c>
    </row>
    <row r="161" spans="1:6" ht="12.75">
      <c r="A161" s="20">
        <v>50</v>
      </c>
      <c r="B161" s="2" t="s">
        <v>452</v>
      </c>
      <c r="F161" s="2">
        <v>400</v>
      </c>
    </row>
    <row r="162" spans="1:6" ht="12.75">
      <c r="A162" s="19" t="s">
        <v>328</v>
      </c>
      <c r="B162" s="2" t="s">
        <v>453</v>
      </c>
      <c r="F162" s="2">
        <v>60</v>
      </c>
    </row>
    <row r="163" spans="1:6" ht="12.75">
      <c r="A163" s="20">
        <v>51</v>
      </c>
      <c r="B163" s="2" t="s">
        <v>454</v>
      </c>
      <c r="F163" s="2">
        <v>9825</v>
      </c>
    </row>
    <row r="164" spans="1:6" ht="12.75">
      <c r="A164" s="7" t="s">
        <v>330</v>
      </c>
      <c r="B164" s="2" t="s">
        <v>220</v>
      </c>
      <c r="F164" s="27">
        <v>51</v>
      </c>
    </row>
    <row r="165" ht="12.75">
      <c r="B165" s="2" t="s">
        <v>221</v>
      </c>
    </row>
    <row r="166" spans="1:6" ht="12.75">
      <c r="A166" s="7" t="s">
        <v>331</v>
      </c>
      <c r="B166" s="2" t="s">
        <v>220</v>
      </c>
      <c r="F166" s="2">
        <v>8170</v>
      </c>
    </row>
    <row r="167" ht="12.75">
      <c r="B167" s="2" t="s">
        <v>222</v>
      </c>
    </row>
    <row r="169" ht="12.75">
      <c r="A169" s="18" t="s">
        <v>223</v>
      </c>
    </row>
    <row r="171" spans="1:6" ht="12.75">
      <c r="A171" s="7" t="s">
        <v>177</v>
      </c>
      <c r="C171" s="7" t="s">
        <v>169</v>
      </c>
      <c r="F171" s="7" t="s">
        <v>161</v>
      </c>
    </row>
    <row r="173" spans="1:6" ht="12.75">
      <c r="A173" s="20">
        <v>52</v>
      </c>
      <c r="B173" s="2" t="s">
        <v>278</v>
      </c>
      <c r="F173" s="2">
        <v>96.5</v>
      </c>
    </row>
    <row r="174" spans="1:6" ht="12.75">
      <c r="A174" s="19" t="s">
        <v>122</v>
      </c>
      <c r="B174" s="2" t="s">
        <v>225</v>
      </c>
      <c r="F174" s="2">
        <v>139</v>
      </c>
    </row>
    <row r="175" ht="12.75">
      <c r="B175" s="2" t="s">
        <v>226</v>
      </c>
    </row>
    <row r="176" spans="1:6" ht="12.75">
      <c r="A176" s="20">
        <v>53</v>
      </c>
      <c r="B176" s="2" t="s">
        <v>67</v>
      </c>
      <c r="F176" s="8">
        <v>30535</v>
      </c>
    </row>
    <row r="177" spans="1:6" ht="12.75">
      <c r="A177" s="20">
        <v>54</v>
      </c>
      <c r="B177" s="2" t="s">
        <v>68</v>
      </c>
      <c r="F177" s="2">
        <v>1830</v>
      </c>
    </row>
    <row r="179" ht="12.75">
      <c r="B179" s="27"/>
    </row>
  </sheetData>
  <hyperlinks>
    <hyperlink ref="C15" r:id="rId1" display="lalamo@calpoly.edu"/>
  </hyperlinks>
  <printOptions gridLines="1" headings="1" horizontalCentered="1"/>
  <pageMargins left="0.75" right="0.75" top="1" bottom="1" header="0.5" footer="0.5"/>
  <pageSetup orientation="portrait" scale="98"/>
  <headerFooter alignWithMargins="0">
    <oddHeader>&amp;CCSU STATISTICS
1999-2000</oddHeader>
    <oddFooter>&amp;C&amp;F&amp;RDraft
9/28/00
L. Alamo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G179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16384" width="11.421875" style="2" customWidth="1"/>
  </cols>
  <sheetData>
    <row r="1" spans="1:3" ht="18">
      <c r="A1" s="11" t="s">
        <v>140</v>
      </c>
      <c r="B1" s="12"/>
      <c r="C1" s="12"/>
    </row>
    <row r="2" spans="1:3" ht="18">
      <c r="A2" s="12" t="s">
        <v>141</v>
      </c>
      <c r="B2" s="12"/>
      <c r="C2" s="12"/>
    </row>
    <row r="3" spans="1:3" ht="18">
      <c r="A3" s="13" t="s">
        <v>142</v>
      </c>
      <c r="B3" s="12"/>
      <c r="C3" s="12" t="s">
        <v>143</v>
      </c>
    </row>
    <row r="5" spans="1:5" ht="12.75">
      <c r="A5" s="14" t="s">
        <v>144</v>
      </c>
      <c r="B5" s="15" t="s">
        <v>136</v>
      </c>
      <c r="C5" s="16"/>
      <c r="D5" s="16"/>
      <c r="E5" s="17"/>
    </row>
    <row r="7" spans="1:5" ht="12.75">
      <c r="A7" s="18" t="s">
        <v>145</v>
      </c>
      <c r="C7" s="15" t="s">
        <v>417</v>
      </c>
      <c r="D7" s="16"/>
      <c r="E7" s="17"/>
    </row>
    <row r="9" spans="1:5" ht="12.75">
      <c r="A9" s="18" t="s">
        <v>147</v>
      </c>
      <c r="C9" s="15" t="s">
        <v>418</v>
      </c>
      <c r="D9" s="16"/>
      <c r="E9" s="17"/>
    </row>
    <row r="11" spans="1:3" ht="12.75">
      <c r="A11" s="18" t="s">
        <v>149</v>
      </c>
      <c r="B11" s="15" t="s">
        <v>419</v>
      </c>
      <c r="C11" s="17"/>
    </row>
    <row r="13" spans="1:3" ht="12.75">
      <c r="A13" s="18" t="s">
        <v>151</v>
      </c>
      <c r="B13" s="15" t="s">
        <v>420</v>
      </c>
      <c r="C13" s="17"/>
    </row>
    <row r="15" spans="1:4" ht="15">
      <c r="A15" s="18" t="s">
        <v>153</v>
      </c>
      <c r="C15" s="34" t="s">
        <v>421</v>
      </c>
      <c r="D15" s="17"/>
    </row>
    <row r="19" ht="12.75">
      <c r="A19" s="18" t="s">
        <v>155</v>
      </c>
    </row>
    <row r="20" ht="12.75">
      <c r="A20" s="18" t="s">
        <v>156</v>
      </c>
    </row>
    <row r="21" ht="12.75">
      <c r="A21" s="18" t="s">
        <v>157</v>
      </c>
    </row>
    <row r="22" ht="12.75">
      <c r="A22" s="18"/>
    </row>
    <row r="24" ht="12.75">
      <c r="A24" s="18" t="s">
        <v>158</v>
      </c>
    </row>
    <row r="25" ht="12.75">
      <c r="A25" s="18"/>
    </row>
    <row r="26" spans="1:6" ht="12.75">
      <c r="A26" s="19" t="s">
        <v>159</v>
      </c>
      <c r="C26" s="7" t="s">
        <v>160</v>
      </c>
      <c r="F26" s="7" t="s">
        <v>161</v>
      </c>
    </row>
    <row r="28" spans="1:6" ht="12.75">
      <c r="A28" s="20">
        <v>1</v>
      </c>
      <c r="B28" s="2" t="s">
        <v>162</v>
      </c>
      <c r="F28" s="2">
        <v>0</v>
      </c>
    </row>
    <row r="29" ht="12.75">
      <c r="A29" s="20"/>
    </row>
    <row r="31" ht="12.75">
      <c r="A31" s="14" t="s">
        <v>163</v>
      </c>
    </row>
    <row r="33" spans="1:6" ht="12.75">
      <c r="A33" s="7" t="s">
        <v>159</v>
      </c>
      <c r="C33" s="7" t="s">
        <v>164</v>
      </c>
      <c r="F33" s="7" t="s">
        <v>165</v>
      </c>
    </row>
    <row r="34" spans="1:4" ht="12.75">
      <c r="A34" s="7"/>
      <c r="D34" s="7"/>
    </row>
    <row r="35" spans="1:6" ht="12.75">
      <c r="A35" s="20">
        <v>2</v>
      </c>
      <c r="B35" s="2" t="s">
        <v>166</v>
      </c>
      <c r="F35" s="64">
        <v>10.98</v>
      </c>
    </row>
    <row r="36" spans="1:6" ht="12.75">
      <c r="A36" s="19" t="s">
        <v>72</v>
      </c>
      <c r="B36" s="2" t="s">
        <v>218</v>
      </c>
      <c r="F36" s="64">
        <v>10.98</v>
      </c>
    </row>
    <row r="37" spans="1:6" ht="12.75">
      <c r="A37" s="19" t="s">
        <v>73</v>
      </c>
      <c r="B37" s="2" t="s">
        <v>219</v>
      </c>
      <c r="F37" s="64">
        <v>0</v>
      </c>
    </row>
    <row r="38" ht="12.75">
      <c r="F38" s="64"/>
    </row>
    <row r="39" spans="1:6" ht="12.75">
      <c r="A39" s="20">
        <v>3</v>
      </c>
      <c r="B39" s="2" t="s">
        <v>224</v>
      </c>
      <c r="F39" s="64">
        <v>4</v>
      </c>
    </row>
    <row r="40" spans="1:6" ht="12.75">
      <c r="A40" s="19" t="s">
        <v>75</v>
      </c>
      <c r="B40" s="2" t="s">
        <v>229</v>
      </c>
      <c r="F40" s="64">
        <v>14</v>
      </c>
    </row>
    <row r="41" spans="1:6" ht="12.75">
      <c r="A41" s="20">
        <v>4</v>
      </c>
      <c r="B41" s="2" t="s">
        <v>167</v>
      </c>
      <c r="F41" s="64">
        <v>0</v>
      </c>
    </row>
    <row r="42" spans="1:6" ht="12.75">
      <c r="A42" s="20">
        <v>5</v>
      </c>
      <c r="B42" s="2" t="s">
        <v>230</v>
      </c>
      <c r="F42" s="64">
        <v>15.76</v>
      </c>
    </row>
    <row r="43" spans="1:6" ht="12.75">
      <c r="A43" s="20">
        <v>6</v>
      </c>
      <c r="B43" s="18" t="s">
        <v>335</v>
      </c>
      <c r="F43" s="64">
        <f>F35+F39+F41+F42</f>
        <v>30.740000000000002</v>
      </c>
    </row>
    <row r="46" ht="12.75">
      <c r="A46" s="18" t="s">
        <v>168</v>
      </c>
    </row>
    <row r="48" spans="1:6" ht="12.75">
      <c r="A48" s="7" t="s">
        <v>159</v>
      </c>
      <c r="C48" s="7" t="s">
        <v>169</v>
      </c>
      <c r="F48" s="7" t="s">
        <v>170</v>
      </c>
    </row>
    <row r="49" spans="1:4" ht="12.75">
      <c r="A49" s="7"/>
      <c r="D49" s="7"/>
    </row>
    <row r="50" ht="12.75">
      <c r="B50" s="18" t="s">
        <v>171</v>
      </c>
    </row>
    <row r="51" spans="1:7" ht="12.75">
      <c r="A51" s="20">
        <v>7</v>
      </c>
      <c r="B51" s="2" t="s">
        <v>231</v>
      </c>
      <c r="F51" s="2">
        <v>650245</v>
      </c>
      <c r="G51" s="7"/>
    </row>
    <row r="52" spans="1:7" ht="12.75">
      <c r="A52" s="19" t="s">
        <v>79</v>
      </c>
      <c r="B52" s="2" t="s">
        <v>239</v>
      </c>
      <c r="F52" s="2">
        <v>729181</v>
      </c>
      <c r="G52" s="7"/>
    </row>
    <row r="53" spans="1:6" ht="12.75">
      <c r="A53" s="20">
        <v>8</v>
      </c>
      <c r="B53" s="2" t="s">
        <v>241</v>
      </c>
      <c r="F53" s="2">
        <v>595371</v>
      </c>
    </row>
    <row r="54" spans="1:6" ht="12.75">
      <c r="A54" s="20">
        <v>9</v>
      </c>
      <c r="B54" s="2" t="s">
        <v>242</v>
      </c>
      <c r="F54" s="2">
        <v>173906</v>
      </c>
    </row>
    <row r="56" ht="12.75">
      <c r="B56" s="18" t="s">
        <v>212</v>
      </c>
    </row>
    <row r="57" spans="1:6" ht="12.75">
      <c r="A57" s="20">
        <v>10</v>
      </c>
      <c r="B57" s="2" t="s">
        <v>245</v>
      </c>
      <c r="F57" s="2">
        <v>190359</v>
      </c>
    </row>
    <row r="58" spans="1:6" ht="12.75">
      <c r="A58" s="7" t="s">
        <v>85</v>
      </c>
      <c r="B58" s="2" t="s">
        <v>246</v>
      </c>
      <c r="F58" s="2">
        <v>0</v>
      </c>
    </row>
    <row r="59" spans="1:6" ht="12.75">
      <c r="A59" s="20">
        <v>11</v>
      </c>
      <c r="B59" s="2" t="s">
        <v>172</v>
      </c>
      <c r="F59" s="2">
        <v>226769</v>
      </c>
    </row>
    <row r="60" spans="1:6" ht="12.75">
      <c r="A60" s="7" t="s">
        <v>288</v>
      </c>
      <c r="B60" s="2" t="s">
        <v>1</v>
      </c>
      <c r="F60" s="2">
        <v>159335</v>
      </c>
    </row>
    <row r="61" spans="1:6" ht="12.75">
      <c r="A61" s="7" t="s">
        <v>289</v>
      </c>
      <c r="B61" s="2" t="s">
        <v>2</v>
      </c>
      <c r="F61" s="2">
        <v>67434</v>
      </c>
    </row>
    <row r="62" spans="1:6" ht="12.75">
      <c r="A62" s="20">
        <v>12</v>
      </c>
      <c r="B62" s="2" t="s">
        <v>3</v>
      </c>
      <c r="F62" s="2">
        <v>26463</v>
      </c>
    </row>
    <row r="63" spans="1:6" ht="12.75">
      <c r="A63" s="20">
        <v>13</v>
      </c>
      <c r="B63" s="2" t="s">
        <v>4</v>
      </c>
      <c r="F63" s="2">
        <v>27420</v>
      </c>
    </row>
    <row r="64" spans="1:6" ht="12.75">
      <c r="A64" s="20">
        <v>14</v>
      </c>
      <c r="B64" s="2" t="s">
        <v>5</v>
      </c>
      <c r="F64" s="2">
        <v>136098</v>
      </c>
    </row>
    <row r="65" spans="1:6" ht="12.75">
      <c r="A65" s="19" t="s">
        <v>293</v>
      </c>
      <c r="B65" s="2" t="s">
        <v>6</v>
      </c>
      <c r="F65" s="2">
        <v>84581</v>
      </c>
    </row>
    <row r="66" spans="1:7" ht="12.75">
      <c r="A66" s="20">
        <v>15</v>
      </c>
      <c r="B66" s="2" t="s">
        <v>173</v>
      </c>
      <c r="F66" s="2">
        <v>7165</v>
      </c>
      <c r="G66" s="7"/>
    </row>
    <row r="67" spans="1:6" ht="12.75">
      <c r="A67" s="20">
        <v>16</v>
      </c>
      <c r="B67" s="2" t="s">
        <v>8</v>
      </c>
      <c r="F67" s="2">
        <v>10393</v>
      </c>
    </row>
    <row r="69" spans="1:6" ht="12.75">
      <c r="A69" s="20">
        <v>17</v>
      </c>
      <c r="B69" s="2" t="s">
        <v>9</v>
      </c>
      <c r="F69" s="2">
        <v>23636</v>
      </c>
    </row>
    <row r="70" spans="1:6" ht="12.75">
      <c r="A70" s="20">
        <v>18</v>
      </c>
      <c r="B70" s="2" t="s">
        <v>10</v>
      </c>
      <c r="F70" s="2">
        <v>67803</v>
      </c>
    </row>
    <row r="71" spans="1:6" ht="12.75">
      <c r="A71" s="20">
        <v>19</v>
      </c>
      <c r="B71" s="2" t="s">
        <v>11</v>
      </c>
      <c r="F71" s="2">
        <v>95304</v>
      </c>
    </row>
    <row r="72" spans="1:6" ht="12.75">
      <c r="A72" s="20">
        <v>20</v>
      </c>
      <c r="B72" s="2" t="s">
        <v>174</v>
      </c>
      <c r="F72" s="2">
        <v>88751</v>
      </c>
    </row>
    <row r="73" spans="1:6" ht="12.75">
      <c r="A73" s="20">
        <v>21</v>
      </c>
      <c r="B73" s="2" t="s">
        <v>13</v>
      </c>
      <c r="F73" s="2">
        <v>233180</v>
      </c>
    </row>
    <row r="74" spans="1:6" ht="12.75">
      <c r="A74" s="20">
        <v>22</v>
      </c>
      <c r="B74" s="18" t="s">
        <v>345</v>
      </c>
      <c r="F74" s="2">
        <f>SUM(F51,F53,F54,F57,F59,F62:F64,F66,F67,F69:F73)</f>
        <v>2552863</v>
      </c>
    </row>
    <row r="75" spans="1:6" ht="12.75">
      <c r="A75" s="20">
        <v>23</v>
      </c>
      <c r="B75" s="2" t="s">
        <v>14</v>
      </c>
      <c r="F75" s="2">
        <v>0</v>
      </c>
    </row>
    <row r="76" spans="1:6" ht="12.75">
      <c r="A76" s="7" t="s">
        <v>304</v>
      </c>
      <c r="B76" s="2" t="s">
        <v>175</v>
      </c>
      <c r="F76" s="2">
        <f>F74+F75</f>
        <v>2552863</v>
      </c>
    </row>
    <row r="77" ht="12.75">
      <c r="A77" s="7"/>
    </row>
    <row r="78" ht="12.75">
      <c r="A78" s="7"/>
    </row>
    <row r="79" ht="12.75">
      <c r="A79" s="14" t="s">
        <v>176</v>
      </c>
    </row>
    <row r="81" spans="1:6" ht="12.75">
      <c r="A81" s="7" t="s">
        <v>177</v>
      </c>
      <c r="C81" s="23" t="s">
        <v>169</v>
      </c>
      <c r="E81" s="7" t="s">
        <v>213</v>
      </c>
      <c r="F81" s="7" t="s">
        <v>178</v>
      </c>
    </row>
    <row r="83" ht="12.75">
      <c r="B83" s="2" t="s">
        <v>179</v>
      </c>
    </row>
    <row r="84" ht="12.75">
      <c r="B84" s="2" t="s">
        <v>180</v>
      </c>
    </row>
    <row r="85" ht="12.75">
      <c r="B85" s="2" t="s">
        <v>181</v>
      </c>
    </row>
    <row r="86" ht="12.75">
      <c r="B86" s="2" t="s">
        <v>182</v>
      </c>
    </row>
    <row r="87" spans="1:6" ht="12.75">
      <c r="A87" s="20">
        <v>24</v>
      </c>
      <c r="B87" s="2" t="s">
        <v>183</v>
      </c>
      <c r="E87" s="2">
        <v>17556</v>
      </c>
      <c r="F87" s="2">
        <v>188116</v>
      </c>
    </row>
    <row r="88" spans="1:6" ht="12.75">
      <c r="A88" s="20">
        <v>25</v>
      </c>
      <c r="B88" s="2" t="s">
        <v>184</v>
      </c>
      <c r="E88" s="2">
        <v>12958</v>
      </c>
      <c r="F88" s="2">
        <v>147784</v>
      </c>
    </row>
    <row r="89" spans="1:6" ht="12.75">
      <c r="A89" s="7" t="s">
        <v>307</v>
      </c>
      <c r="B89" s="2" t="s">
        <v>15</v>
      </c>
      <c r="E89" s="2">
        <v>13331</v>
      </c>
      <c r="F89" s="2">
        <v>145175</v>
      </c>
    </row>
    <row r="90" spans="1:6" ht="12.75">
      <c r="A90" s="7" t="s">
        <v>309</v>
      </c>
      <c r="B90" s="2" t="s">
        <v>17</v>
      </c>
      <c r="E90" s="2">
        <v>6939</v>
      </c>
      <c r="F90" s="7" t="s">
        <v>185</v>
      </c>
    </row>
    <row r="91" spans="1:6" ht="12.75">
      <c r="A91" s="7" t="s">
        <v>92</v>
      </c>
      <c r="B91" s="2" t="s">
        <v>18</v>
      </c>
      <c r="E91" s="2">
        <v>6392</v>
      </c>
      <c r="F91" s="7" t="s">
        <v>185</v>
      </c>
    </row>
    <row r="92" spans="1:6" ht="12.75">
      <c r="A92" s="7" t="s">
        <v>93</v>
      </c>
      <c r="B92" s="2" t="s">
        <v>19</v>
      </c>
      <c r="E92" s="2">
        <v>1834</v>
      </c>
      <c r="F92" s="2">
        <v>12901</v>
      </c>
    </row>
    <row r="93" spans="1:6" ht="12.75">
      <c r="A93" s="7" t="s">
        <v>94</v>
      </c>
      <c r="B93" s="2" t="s">
        <v>20</v>
      </c>
      <c r="E93" s="2">
        <v>2391</v>
      </c>
      <c r="F93" s="2">
        <v>28286</v>
      </c>
    </row>
    <row r="94" spans="1:6" ht="12.75">
      <c r="A94" s="7" t="s">
        <v>95</v>
      </c>
      <c r="B94" s="2" t="s">
        <v>21</v>
      </c>
      <c r="E94" s="2">
        <v>0</v>
      </c>
      <c r="F94" s="2">
        <v>1754</v>
      </c>
    </row>
    <row r="95" spans="1:6" ht="12.75">
      <c r="A95" s="7" t="s">
        <v>96</v>
      </c>
      <c r="B95" s="2" t="s">
        <v>22</v>
      </c>
      <c r="E95" s="2">
        <v>473</v>
      </c>
      <c r="F95" s="7"/>
    </row>
    <row r="96" spans="1:6" ht="12.75">
      <c r="A96" s="19" t="s">
        <v>308</v>
      </c>
      <c r="B96" s="2" t="s">
        <v>42</v>
      </c>
      <c r="E96" s="2">
        <v>11295</v>
      </c>
      <c r="F96" s="2">
        <v>125977</v>
      </c>
    </row>
    <row r="98" ht="12.75">
      <c r="B98" s="2" t="s">
        <v>186</v>
      </c>
    </row>
    <row r="99" ht="12.75">
      <c r="B99" s="2" t="s">
        <v>187</v>
      </c>
    </row>
    <row r="100" spans="1:6" ht="12.75">
      <c r="A100" s="20">
        <v>26</v>
      </c>
      <c r="B100" s="2" t="s">
        <v>188</v>
      </c>
      <c r="E100" s="2">
        <v>0</v>
      </c>
      <c r="F100" s="2">
        <v>0</v>
      </c>
    </row>
    <row r="101" spans="1:6" ht="12.75">
      <c r="A101" s="20">
        <v>27</v>
      </c>
      <c r="B101" s="2" t="s">
        <v>184</v>
      </c>
      <c r="E101" s="2">
        <v>0</v>
      </c>
      <c r="F101" s="2">
        <v>0</v>
      </c>
    </row>
    <row r="103" ht="12.75">
      <c r="B103" s="2" t="s">
        <v>189</v>
      </c>
    </row>
    <row r="104" ht="12.75">
      <c r="B104" s="2" t="s">
        <v>190</v>
      </c>
    </row>
    <row r="105" spans="1:6" ht="12.75">
      <c r="A105" s="20">
        <v>28</v>
      </c>
      <c r="B105" s="2" t="s">
        <v>346</v>
      </c>
      <c r="E105" s="2">
        <v>140</v>
      </c>
      <c r="F105" s="2">
        <v>2138</v>
      </c>
    </row>
    <row r="106" spans="1:6" ht="12.75">
      <c r="A106" s="20">
        <v>29</v>
      </c>
      <c r="B106" s="2" t="s">
        <v>191</v>
      </c>
      <c r="E106" s="2">
        <v>140</v>
      </c>
      <c r="F106" s="2">
        <v>2138</v>
      </c>
    </row>
    <row r="107" spans="1:6" ht="12.75">
      <c r="A107" s="19" t="s">
        <v>101</v>
      </c>
      <c r="B107" s="2" t="s">
        <v>192</v>
      </c>
      <c r="E107" s="2">
        <v>80</v>
      </c>
      <c r="F107" s="2">
        <v>813</v>
      </c>
    </row>
    <row r="108" spans="1:6" ht="12.75">
      <c r="A108" s="7" t="s">
        <v>102</v>
      </c>
      <c r="B108" s="2" t="s">
        <v>193</v>
      </c>
      <c r="E108" s="2">
        <v>0</v>
      </c>
      <c r="F108" s="2">
        <v>276</v>
      </c>
    </row>
    <row r="109" spans="1:6" ht="12.75">
      <c r="A109" s="7" t="s">
        <v>113</v>
      </c>
      <c r="B109" s="2" t="s">
        <v>45</v>
      </c>
      <c r="E109" s="7" t="s">
        <v>185</v>
      </c>
      <c r="F109" s="2">
        <v>3006</v>
      </c>
    </row>
    <row r="110" ht="12.75">
      <c r="A110" s="7"/>
    </row>
    <row r="111" ht="12.75">
      <c r="B111" s="2" t="s">
        <v>194</v>
      </c>
    </row>
    <row r="112" spans="1:6" ht="12.75">
      <c r="A112" s="20">
        <v>30</v>
      </c>
      <c r="B112" s="2" t="s">
        <v>188</v>
      </c>
      <c r="E112" s="2">
        <v>29951</v>
      </c>
      <c r="F112" s="2">
        <v>849058</v>
      </c>
    </row>
    <row r="113" spans="1:6" ht="12.75">
      <c r="A113" s="20">
        <v>31</v>
      </c>
      <c r="B113" s="2" t="s">
        <v>184</v>
      </c>
      <c r="E113" s="2">
        <v>135</v>
      </c>
      <c r="F113" s="2">
        <v>37373</v>
      </c>
    </row>
    <row r="115" spans="1:6" ht="12.75">
      <c r="A115" s="20">
        <v>32</v>
      </c>
      <c r="B115" s="2" t="s">
        <v>31</v>
      </c>
      <c r="E115" s="2">
        <v>218</v>
      </c>
      <c r="F115" s="2">
        <v>258</v>
      </c>
    </row>
    <row r="116" spans="1:6" ht="12.75">
      <c r="A116" s="20">
        <v>33</v>
      </c>
      <c r="B116" s="2" t="s">
        <v>195</v>
      </c>
      <c r="E116" s="2">
        <v>4</v>
      </c>
      <c r="F116" s="2">
        <v>147</v>
      </c>
    </row>
    <row r="117" spans="1:6" ht="12.75">
      <c r="A117" s="20">
        <v>34</v>
      </c>
      <c r="B117" s="2" t="s">
        <v>197</v>
      </c>
      <c r="E117" s="2">
        <v>1128</v>
      </c>
      <c r="F117" s="2">
        <v>18301</v>
      </c>
    </row>
    <row r="118" ht="12.75">
      <c r="A118" s="20"/>
    </row>
    <row r="119" ht="12.75">
      <c r="B119" s="2" t="s">
        <v>198</v>
      </c>
    </row>
    <row r="120" spans="1:6" ht="12.75">
      <c r="A120" s="20">
        <v>35</v>
      </c>
      <c r="B120" s="2" t="s">
        <v>188</v>
      </c>
      <c r="E120" s="2">
        <v>205</v>
      </c>
      <c r="F120" s="2">
        <v>2451</v>
      </c>
    </row>
    <row r="121" spans="1:6" ht="12.75">
      <c r="A121" s="20">
        <v>36</v>
      </c>
      <c r="B121" s="2" t="s">
        <v>184</v>
      </c>
      <c r="E121" s="2">
        <v>49</v>
      </c>
      <c r="F121" s="2">
        <v>1712</v>
      </c>
    </row>
    <row r="123" ht="12.75">
      <c r="B123" s="2" t="s">
        <v>442</v>
      </c>
    </row>
    <row r="124" spans="1:6" ht="12.75">
      <c r="A124" s="20">
        <v>37</v>
      </c>
      <c r="B124" s="2" t="s">
        <v>188</v>
      </c>
      <c r="E124" s="2">
        <v>337</v>
      </c>
      <c r="F124" s="2">
        <v>5437</v>
      </c>
    </row>
    <row r="125" spans="1:6" ht="12.75">
      <c r="A125" s="20">
        <v>38</v>
      </c>
      <c r="B125" s="2" t="s">
        <v>184</v>
      </c>
      <c r="E125" s="2">
        <v>224</v>
      </c>
      <c r="F125" s="2">
        <v>4046</v>
      </c>
    </row>
    <row r="126" ht="12.75">
      <c r="A126" s="20"/>
    </row>
    <row r="127" spans="1:2" ht="12.75">
      <c r="A127" s="20"/>
      <c r="B127" s="2" t="s">
        <v>443</v>
      </c>
    </row>
    <row r="128" spans="1:6" ht="12.75">
      <c r="A128" s="20">
        <v>39</v>
      </c>
      <c r="B128" s="2" t="s">
        <v>188</v>
      </c>
      <c r="E128" s="2">
        <v>109</v>
      </c>
      <c r="F128" s="2">
        <v>1814</v>
      </c>
    </row>
    <row r="129" spans="1:6" ht="12.75">
      <c r="A129" s="20">
        <v>40</v>
      </c>
      <c r="B129" s="2" t="s">
        <v>184</v>
      </c>
      <c r="E129" s="2">
        <v>97</v>
      </c>
      <c r="F129" s="2">
        <v>1469</v>
      </c>
    </row>
    <row r="131" spans="1:6" ht="12.75">
      <c r="A131" s="20">
        <v>41</v>
      </c>
      <c r="B131" s="2" t="s">
        <v>40</v>
      </c>
      <c r="E131" s="2">
        <v>0</v>
      </c>
      <c r="F131" s="2">
        <v>0</v>
      </c>
    </row>
    <row r="134" ht="12.75">
      <c r="A134" s="18" t="s">
        <v>444</v>
      </c>
    </row>
    <row r="135" ht="12.75">
      <c r="A135" s="18"/>
    </row>
    <row r="136" spans="1:6" ht="12.75">
      <c r="A136" s="18"/>
      <c r="F136" s="7" t="s">
        <v>161</v>
      </c>
    </row>
    <row r="138" ht="12.75">
      <c r="B138" s="2" t="s">
        <v>445</v>
      </c>
    </row>
    <row r="139" spans="1:6" ht="12.75">
      <c r="A139" s="20">
        <v>42</v>
      </c>
      <c r="B139" s="2" t="s">
        <v>50</v>
      </c>
      <c r="F139" s="2">
        <v>65068</v>
      </c>
    </row>
    <row r="140" spans="1:6" ht="12.75">
      <c r="A140" s="19" t="s">
        <v>115</v>
      </c>
      <c r="B140" s="2" t="s">
        <v>51</v>
      </c>
      <c r="F140" s="2">
        <v>29160</v>
      </c>
    </row>
    <row r="141" spans="1:6" ht="12.75">
      <c r="A141" s="19" t="s">
        <v>116</v>
      </c>
      <c r="B141" s="2" t="s">
        <v>52</v>
      </c>
      <c r="F141" s="2">
        <v>700</v>
      </c>
    </row>
    <row r="142" spans="1:6" ht="12.75">
      <c r="A142" s="20">
        <v>43</v>
      </c>
      <c r="B142" s="2" t="s">
        <v>446</v>
      </c>
      <c r="F142" s="2">
        <v>14961</v>
      </c>
    </row>
    <row r="144" ht="12.75">
      <c r="B144" s="2" t="s">
        <v>204</v>
      </c>
    </row>
    <row r="145" ht="12.75">
      <c r="B145" s="2" t="s">
        <v>205</v>
      </c>
    </row>
    <row r="146" spans="1:6" ht="12.75">
      <c r="A146" s="20">
        <v>44</v>
      </c>
      <c r="B146" s="2" t="s">
        <v>206</v>
      </c>
      <c r="F146" s="2">
        <v>715</v>
      </c>
    </row>
    <row r="147" spans="1:6" ht="12.75">
      <c r="A147" s="20">
        <v>45</v>
      </c>
      <c r="B147" s="2" t="s">
        <v>207</v>
      </c>
      <c r="F147" s="2">
        <v>4713</v>
      </c>
    </row>
    <row r="148" spans="1:6" ht="12.75">
      <c r="A148" s="20">
        <v>46</v>
      </c>
      <c r="B148" s="18" t="s">
        <v>139</v>
      </c>
      <c r="F148" s="2">
        <v>5428</v>
      </c>
    </row>
    <row r="149" spans="1:6" ht="12.75">
      <c r="A149" s="7" t="s">
        <v>121</v>
      </c>
      <c r="B149" s="2" t="s">
        <v>208</v>
      </c>
      <c r="F149" s="2">
        <v>3832</v>
      </c>
    </row>
    <row r="150" spans="1:6" ht="12.75">
      <c r="A150" s="7" t="s">
        <v>321</v>
      </c>
      <c r="B150" s="2" t="s">
        <v>209</v>
      </c>
      <c r="F150" s="2">
        <v>380</v>
      </c>
    </row>
    <row r="152" ht="12.75">
      <c r="B152" s="2" t="s">
        <v>210</v>
      </c>
    </row>
    <row r="153" ht="12.75">
      <c r="B153" s="2" t="s">
        <v>211</v>
      </c>
    </row>
    <row r="154" spans="1:6" ht="12.75">
      <c r="A154" s="20">
        <v>47</v>
      </c>
      <c r="B154" s="2" t="s">
        <v>206</v>
      </c>
      <c r="F154" s="2">
        <v>1617</v>
      </c>
    </row>
    <row r="155" spans="1:6" ht="12.75">
      <c r="A155" s="20">
        <v>48</v>
      </c>
      <c r="B155" s="2" t="s">
        <v>207</v>
      </c>
      <c r="F155" s="2">
        <v>1903</v>
      </c>
    </row>
    <row r="156" spans="1:6" ht="12.75">
      <c r="A156" s="20">
        <v>49</v>
      </c>
      <c r="B156" s="18" t="s">
        <v>139</v>
      </c>
      <c r="F156" s="2">
        <v>3520</v>
      </c>
    </row>
    <row r="157" spans="1:6" ht="12.75">
      <c r="A157" s="7" t="s">
        <v>325</v>
      </c>
      <c r="B157" s="2" t="s">
        <v>449</v>
      </c>
      <c r="F157" s="2">
        <v>1818</v>
      </c>
    </row>
    <row r="158" spans="1:6" ht="12.75">
      <c r="A158" s="7" t="s">
        <v>326</v>
      </c>
      <c r="B158" s="2" t="s">
        <v>450</v>
      </c>
      <c r="F158" s="2">
        <v>102</v>
      </c>
    </row>
    <row r="160" ht="12.75">
      <c r="B160" s="2" t="s">
        <v>451</v>
      </c>
    </row>
    <row r="161" spans="1:6" ht="12.75">
      <c r="A161" s="20">
        <v>50</v>
      </c>
      <c r="B161" s="2" t="s">
        <v>452</v>
      </c>
      <c r="F161" s="2">
        <v>318</v>
      </c>
    </row>
    <row r="162" spans="1:6" ht="12.75">
      <c r="A162" s="19" t="s">
        <v>328</v>
      </c>
      <c r="B162" s="2" t="s">
        <v>453</v>
      </c>
      <c r="F162" s="2">
        <v>218</v>
      </c>
    </row>
    <row r="163" spans="1:6" ht="12.75">
      <c r="A163" s="20">
        <v>51</v>
      </c>
      <c r="B163" s="2" t="s">
        <v>454</v>
      </c>
      <c r="F163" s="2">
        <v>5985</v>
      </c>
    </row>
    <row r="164" spans="1:6" ht="12.75">
      <c r="A164" s="7" t="s">
        <v>330</v>
      </c>
      <c r="B164" s="2" t="s">
        <v>220</v>
      </c>
      <c r="F164" s="2">
        <v>340</v>
      </c>
    </row>
    <row r="165" ht="12.75">
      <c r="B165" s="2" t="s">
        <v>221</v>
      </c>
    </row>
    <row r="166" spans="1:6" ht="12.75">
      <c r="A166" s="7" t="s">
        <v>331</v>
      </c>
      <c r="B166" s="2" t="s">
        <v>220</v>
      </c>
      <c r="F166" s="2">
        <v>5645</v>
      </c>
    </row>
    <row r="167" ht="12.75">
      <c r="B167" s="2" t="s">
        <v>222</v>
      </c>
    </row>
    <row r="169" ht="12.75">
      <c r="A169" s="18" t="s">
        <v>223</v>
      </c>
    </row>
    <row r="171" spans="1:6" ht="12.75">
      <c r="A171" s="7" t="s">
        <v>177</v>
      </c>
      <c r="C171" s="7" t="s">
        <v>169</v>
      </c>
      <c r="F171" s="7" t="s">
        <v>161</v>
      </c>
    </row>
    <row r="173" spans="1:6" ht="12.75">
      <c r="A173" s="20">
        <v>52</v>
      </c>
      <c r="B173" s="2" t="s">
        <v>278</v>
      </c>
      <c r="F173" s="2">
        <v>68.5</v>
      </c>
    </row>
    <row r="174" spans="1:6" ht="12.75">
      <c r="A174" s="19" t="s">
        <v>122</v>
      </c>
      <c r="B174" s="2" t="s">
        <v>225</v>
      </c>
      <c r="F174" s="2">
        <v>54</v>
      </c>
    </row>
    <row r="175" ht="12.75">
      <c r="B175" s="2" t="s">
        <v>226</v>
      </c>
    </row>
    <row r="176" spans="1:6" ht="12.75">
      <c r="A176" s="20">
        <v>53</v>
      </c>
      <c r="B176" s="2" t="s">
        <v>67</v>
      </c>
      <c r="F176" s="2">
        <v>6551</v>
      </c>
    </row>
    <row r="177" spans="1:6" ht="12.75">
      <c r="A177" s="20">
        <v>54</v>
      </c>
      <c r="B177" s="2" t="s">
        <v>68</v>
      </c>
      <c r="F177" s="2">
        <v>519</v>
      </c>
    </row>
    <row r="179" ht="12.75">
      <c r="B179" s="27"/>
    </row>
  </sheetData>
  <hyperlinks>
    <hyperlink ref="C15" r:id="rId1" display="mreid@csusm.edu"/>
  </hyperlinks>
  <printOptions gridLines="1" headings="1"/>
  <pageMargins left="0.75" right="0.75" top="1" bottom="1" header="0.5" footer="0.5"/>
  <pageSetup orientation="portrait"/>
  <headerFooter alignWithMargins="0">
    <oddFooter>&amp;C&amp;F&amp;RPage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H179"/>
  <sheetViews>
    <sheetView zoomScale="120" zoomScaleNormal="120" workbookViewId="0" topLeftCell="A1">
      <selection activeCell="H1" sqref="H1"/>
    </sheetView>
  </sheetViews>
  <sheetFormatPr defaultColWidth="9.140625" defaultRowHeight="12.75"/>
  <cols>
    <col min="1" max="16384" width="11.421875" style="2" customWidth="1"/>
  </cols>
  <sheetData>
    <row r="1" spans="1:3" ht="18">
      <c r="A1" s="11" t="s">
        <v>140</v>
      </c>
      <c r="B1" s="12"/>
      <c r="C1" s="12"/>
    </row>
    <row r="2" spans="1:3" ht="18">
      <c r="A2" s="12" t="s">
        <v>141</v>
      </c>
      <c r="B2" s="12"/>
      <c r="C2" s="12"/>
    </row>
    <row r="3" spans="1:3" ht="18">
      <c r="A3" s="13" t="s">
        <v>142</v>
      </c>
      <c r="B3" s="12"/>
      <c r="C3" s="12" t="s">
        <v>143</v>
      </c>
    </row>
    <row r="5" spans="1:5" ht="12.75">
      <c r="A5" s="14" t="s">
        <v>144</v>
      </c>
      <c r="B5" s="15" t="s">
        <v>422</v>
      </c>
      <c r="C5" s="16"/>
      <c r="D5" s="16"/>
      <c r="E5" s="17"/>
    </row>
    <row r="7" spans="1:5" ht="12.75">
      <c r="A7" s="18" t="s">
        <v>145</v>
      </c>
      <c r="C7" s="15" t="s">
        <v>423</v>
      </c>
      <c r="D7" s="16"/>
      <c r="E7" s="17"/>
    </row>
    <row r="9" spans="1:5" ht="12.75">
      <c r="A9" s="18" t="s">
        <v>147</v>
      </c>
      <c r="C9" s="15" t="s">
        <v>424</v>
      </c>
      <c r="D9" s="16"/>
      <c r="E9" s="17"/>
    </row>
    <row r="11" spans="1:3" ht="12.75">
      <c r="A11" s="18" t="s">
        <v>149</v>
      </c>
      <c r="B11" s="15" t="s">
        <v>425</v>
      </c>
      <c r="C11" s="17"/>
    </row>
    <row r="13" spans="1:3" ht="12.75">
      <c r="A13" s="18" t="s">
        <v>151</v>
      </c>
      <c r="B13" s="15" t="s">
        <v>426</v>
      </c>
      <c r="C13" s="17"/>
    </row>
    <row r="15" spans="1:4" ht="12.75">
      <c r="A15" s="18" t="s">
        <v>153</v>
      </c>
      <c r="C15" s="15" t="s">
        <v>427</v>
      </c>
      <c r="D15" s="17"/>
    </row>
    <row r="19" ht="12.75">
      <c r="A19" s="18" t="s">
        <v>155</v>
      </c>
    </row>
    <row r="20" ht="12.75">
      <c r="A20" s="18" t="s">
        <v>156</v>
      </c>
    </row>
    <row r="21" ht="12.75">
      <c r="A21" s="18" t="s">
        <v>157</v>
      </c>
    </row>
    <row r="22" ht="12.75">
      <c r="A22" s="18"/>
    </row>
    <row r="24" ht="12.75">
      <c r="A24" s="18" t="s">
        <v>158</v>
      </c>
    </row>
    <row r="25" ht="12.75">
      <c r="A25" s="18"/>
    </row>
    <row r="26" spans="1:6" ht="12.75">
      <c r="A26" s="19" t="s">
        <v>159</v>
      </c>
      <c r="C26" s="7" t="s">
        <v>160</v>
      </c>
      <c r="F26" s="7" t="s">
        <v>161</v>
      </c>
    </row>
    <row r="28" spans="1:6" ht="12.75">
      <c r="A28" s="20">
        <v>1</v>
      </c>
      <c r="B28" s="2" t="s">
        <v>162</v>
      </c>
      <c r="F28" s="2">
        <v>1</v>
      </c>
    </row>
    <row r="29" ht="12.75">
      <c r="A29" s="20"/>
    </row>
    <row r="31" ht="12.75">
      <c r="A31" s="14" t="s">
        <v>163</v>
      </c>
    </row>
    <row r="33" spans="1:6" ht="12.75">
      <c r="A33" s="7" t="s">
        <v>159</v>
      </c>
      <c r="C33" s="7" t="s">
        <v>164</v>
      </c>
      <c r="F33" s="7" t="s">
        <v>165</v>
      </c>
    </row>
    <row r="34" spans="1:4" ht="12.75">
      <c r="A34" s="7"/>
      <c r="D34" s="7"/>
    </row>
    <row r="35" spans="1:6" ht="12.75">
      <c r="A35" s="20">
        <v>2</v>
      </c>
      <c r="B35" s="2" t="s">
        <v>166</v>
      </c>
      <c r="F35" s="2">
        <v>13.7</v>
      </c>
    </row>
    <row r="36" spans="1:6" ht="12.75">
      <c r="A36" s="19" t="s">
        <v>72</v>
      </c>
      <c r="B36" s="2" t="s">
        <v>218</v>
      </c>
      <c r="F36" s="2">
        <v>12.7</v>
      </c>
    </row>
    <row r="37" spans="1:6" ht="12.75">
      <c r="A37" s="19" t="s">
        <v>73</v>
      </c>
      <c r="B37" s="2" t="s">
        <v>219</v>
      </c>
      <c r="F37" s="2">
        <v>1</v>
      </c>
    </row>
    <row r="39" spans="1:6" ht="12.75">
      <c r="A39" s="20">
        <v>3</v>
      </c>
      <c r="B39" s="2" t="s">
        <v>224</v>
      </c>
      <c r="F39" s="2">
        <v>19.8</v>
      </c>
    </row>
    <row r="40" spans="1:6" ht="12.75">
      <c r="A40" s="19" t="s">
        <v>75</v>
      </c>
      <c r="B40" s="2" t="s">
        <v>229</v>
      </c>
      <c r="F40" s="2">
        <v>19.8</v>
      </c>
    </row>
    <row r="41" spans="1:6" ht="12.75">
      <c r="A41" s="20">
        <v>4</v>
      </c>
      <c r="B41" s="2" t="s">
        <v>167</v>
      </c>
      <c r="F41" s="2">
        <v>0</v>
      </c>
    </row>
    <row r="42" spans="1:6" ht="12.75">
      <c r="A42" s="20">
        <v>5</v>
      </c>
      <c r="B42" s="2" t="s">
        <v>230</v>
      </c>
      <c r="F42" s="64">
        <v>16.98</v>
      </c>
    </row>
    <row r="43" spans="1:6" ht="12.75">
      <c r="A43" s="20">
        <v>6</v>
      </c>
      <c r="B43" s="18" t="s">
        <v>335</v>
      </c>
      <c r="F43" s="64">
        <f>F35+F39+F41+F42</f>
        <v>50.480000000000004</v>
      </c>
    </row>
    <row r="46" ht="12.75">
      <c r="A46" s="18" t="s">
        <v>168</v>
      </c>
    </row>
    <row r="48" spans="1:6" ht="12.75">
      <c r="A48" s="7" t="s">
        <v>159</v>
      </c>
      <c r="C48" s="7" t="s">
        <v>169</v>
      </c>
      <c r="F48" s="7" t="s">
        <v>170</v>
      </c>
    </row>
    <row r="49" spans="1:4" ht="12.75">
      <c r="A49" s="7"/>
      <c r="D49" s="7"/>
    </row>
    <row r="50" ht="12.75">
      <c r="B50" s="18" t="s">
        <v>171</v>
      </c>
    </row>
    <row r="51" spans="1:7" ht="12.75">
      <c r="A51" s="20">
        <v>7</v>
      </c>
      <c r="B51" s="2" t="s">
        <v>231</v>
      </c>
      <c r="F51" s="2">
        <v>1671676</v>
      </c>
      <c r="G51" s="7"/>
    </row>
    <row r="52" spans="1:7" ht="12.75">
      <c r="A52" s="19" t="s">
        <v>79</v>
      </c>
      <c r="B52" s="2" t="s">
        <v>239</v>
      </c>
      <c r="F52" s="2">
        <v>734856</v>
      </c>
      <c r="G52" s="7"/>
    </row>
    <row r="53" spans="1:7" ht="12.75">
      <c r="A53" s="20">
        <v>8</v>
      </c>
      <c r="B53" s="2" t="s">
        <v>241</v>
      </c>
      <c r="F53" s="2">
        <f>SUM(F51)-F52</f>
        <v>936820</v>
      </c>
      <c r="G53" s="2" t="s">
        <v>283</v>
      </c>
    </row>
    <row r="54" spans="1:6" ht="12.75">
      <c r="A54" s="20">
        <v>9</v>
      </c>
      <c r="B54" s="2" t="s">
        <v>242</v>
      </c>
      <c r="F54" s="8">
        <v>78500</v>
      </c>
    </row>
    <row r="56" ht="12.75">
      <c r="B56" s="18" t="s">
        <v>212</v>
      </c>
    </row>
    <row r="57" spans="1:6" ht="12.75">
      <c r="A57" s="20">
        <v>10</v>
      </c>
      <c r="B57" s="2" t="s">
        <v>245</v>
      </c>
      <c r="F57" s="2">
        <v>242091</v>
      </c>
    </row>
    <row r="58" spans="1:6" ht="12.75">
      <c r="A58" s="7" t="s">
        <v>85</v>
      </c>
      <c r="B58" s="2" t="s">
        <v>246</v>
      </c>
      <c r="F58" s="2">
        <v>242091</v>
      </c>
    </row>
    <row r="59" spans="1:7" ht="12.75">
      <c r="A59" s="20">
        <v>11</v>
      </c>
      <c r="B59" s="2" t="s">
        <v>172</v>
      </c>
      <c r="F59" s="2">
        <v>279275</v>
      </c>
      <c r="G59" s="2" t="s">
        <v>283</v>
      </c>
    </row>
    <row r="60" spans="1:6" ht="12.75">
      <c r="A60" s="7" t="s">
        <v>288</v>
      </c>
      <c r="B60" s="2" t="s">
        <v>1</v>
      </c>
      <c r="F60" s="2">
        <v>201545</v>
      </c>
    </row>
    <row r="61" spans="1:7" ht="12.75">
      <c r="A61" s="7" t="s">
        <v>289</v>
      </c>
      <c r="B61" s="2" t="s">
        <v>2</v>
      </c>
      <c r="F61" s="2">
        <v>82730</v>
      </c>
      <c r="G61" s="2" t="s">
        <v>283</v>
      </c>
    </row>
    <row r="62" spans="1:7" ht="12.75">
      <c r="A62" s="20">
        <v>12</v>
      </c>
      <c r="B62" s="2" t="s">
        <v>3</v>
      </c>
      <c r="F62" s="2">
        <v>65864</v>
      </c>
      <c r="G62" s="2" t="s">
        <v>283</v>
      </c>
    </row>
    <row r="63" spans="1:7" ht="12.75">
      <c r="A63" s="20">
        <v>13</v>
      </c>
      <c r="B63" s="2" t="s">
        <v>4</v>
      </c>
      <c r="F63" s="2">
        <v>28377</v>
      </c>
      <c r="G63" s="2" t="s">
        <v>283</v>
      </c>
    </row>
    <row r="64" spans="1:6" ht="12.75">
      <c r="A64" s="20">
        <v>14</v>
      </c>
      <c r="B64" s="2" t="s">
        <v>5</v>
      </c>
      <c r="F64" s="2">
        <v>135767</v>
      </c>
    </row>
    <row r="65" spans="1:6" ht="12.75">
      <c r="A65" s="19" t="s">
        <v>293</v>
      </c>
      <c r="B65" s="2" t="s">
        <v>6</v>
      </c>
      <c r="F65" s="2">
        <v>120015</v>
      </c>
    </row>
    <row r="66" spans="1:7" ht="12.75">
      <c r="A66" s="20">
        <v>15</v>
      </c>
      <c r="B66" s="2" t="s">
        <v>173</v>
      </c>
      <c r="F66" s="2">
        <v>3275</v>
      </c>
      <c r="G66" s="7"/>
    </row>
    <row r="67" spans="1:6" ht="12.75">
      <c r="A67" s="20">
        <v>16</v>
      </c>
      <c r="B67" s="2" t="s">
        <v>8</v>
      </c>
      <c r="F67" s="2">
        <v>815</v>
      </c>
    </row>
    <row r="69" spans="1:6" ht="12.75">
      <c r="A69" s="20">
        <v>17</v>
      </c>
      <c r="B69" s="2" t="s">
        <v>9</v>
      </c>
      <c r="F69" s="2">
        <v>1770</v>
      </c>
    </row>
    <row r="70" spans="1:6" ht="12.75">
      <c r="A70" s="20">
        <v>18</v>
      </c>
      <c r="B70" s="2" t="s">
        <v>10</v>
      </c>
      <c r="F70" s="2">
        <v>1211656</v>
      </c>
    </row>
    <row r="71" spans="1:6" ht="12.75">
      <c r="A71" s="20">
        <v>19</v>
      </c>
      <c r="B71" s="2" t="s">
        <v>11</v>
      </c>
      <c r="F71" s="2">
        <v>686165</v>
      </c>
    </row>
    <row r="72" spans="1:6" ht="12.75">
      <c r="A72" s="20">
        <v>20</v>
      </c>
      <c r="B72" s="2" t="s">
        <v>174</v>
      </c>
      <c r="F72" s="2">
        <v>135767</v>
      </c>
    </row>
    <row r="73" spans="1:6" ht="12.75">
      <c r="A73" s="20">
        <v>21</v>
      </c>
      <c r="B73" s="2" t="s">
        <v>13</v>
      </c>
      <c r="F73" s="2">
        <v>65000</v>
      </c>
    </row>
    <row r="74" spans="1:6" ht="12.75">
      <c r="A74" s="20">
        <v>22</v>
      </c>
      <c r="B74" s="18" t="s">
        <v>345</v>
      </c>
      <c r="F74" s="2">
        <f>SUM(F51,F53,F54,F57,F59,F62:F64,F66,F67,F69:F73)</f>
        <v>5542818</v>
      </c>
    </row>
    <row r="75" spans="1:6" ht="12.75">
      <c r="A75" s="20">
        <v>23</v>
      </c>
      <c r="B75" s="2" t="s">
        <v>14</v>
      </c>
      <c r="F75" s="2">
        <v>0</v>
      </c>
    </row>
    <row r="76" spans="1:6" ht="12.75">
      <c r="A76" s="7" t="s">
        <v>304</v>
      </c>
      <c r="B76" s="2" t="s">
        <v>175</v>
      </c>
      <c r="F76" s="2">
        <f>F74+F75</f>
        <v>5542818</v>
      </c>
    </row>
    <row r="77" ht="12.75">
      <c r="A77" s="7"/>
    </row>
    <row r="78" ht="12.75">
      <c r="A78" s="7"/>
    </row>
    <row r="79" ht="12.75">
      <c r="A79" s="14" t="s">
        <v>176</v>
      </c>
    </row>
    <row r="81" spans="1:6" ht="12.75">
      <c r="A81" s="7" t="s">
        <v>177</v>
      </c>
      <c r="C81" s="23" t="s">
        <v>169</v>
      </c>
      <c r="E81" s="7" t="s">
        <v>213</v>
      </c>
      <c r="F81" s="7" t="s">
        <v>178</v>
      </c>
    </row>
    <row r="83" ht="12.75">
      <c r="B83" s="2" t="s">
        <v>179</v>
      </c>
    </row>
    <row r="84" ht="12.75">
      <c r="B84" s="2" t="s">
        <v>180</v>
      </c>
    </row>
    <row r="85" ht="12.75">
      <c r="B85" s="2" t="s">
        <v>181</v>
      </c>
    </row>
    <row r="86" ht="12.75">
      <c r="B86" s="2" t="s">
        <v>182</v>
      </c>
    </row>
    <row r="87" spans="1:8" ht="12.75">
      <c r="A87" s="20">
        <v>24</v>
      </c>
      <c r="B87" s="2" t="s">
        <v>183</v>
      </c>
      <c r="E87" s="2">
        <v>20621</v>
      </c>
      <c r="F87" s="2">
        <v>571505</v>
      </c>
      <c r="H87" s="91">
        <f>F89+F92+F93+F94</f>
        <v>185416</v>
      </c>
    </row>
    <row r="88" spans="1:6" ht="12.75">
      <c r="A88" s="20">
        <v>25</v>
      </c>
      <c r="B88" s="2" t="s">
        <v>184</v>
      </c>
      <c r="E88" s="2" t="s">
        <v>461</v>
      </c>
      <c r="F88" s="2" t="s">
        <v>461</v>
      </c>
    </row>
    <row r="89" spans="1:6" ht="12.75">
      <c r="A89" s="7" t="s">
        <v>307</v>
      </c>
      <c r="B89" s="2" t="s">
        <v>15</v>
      </c>
      <c r="E89" s="2">
        <v>16929</v>
      </c>
      <c r="F89" s="2">
        <v>60809</v>
      </c>
    </row>
    <row r="90" spans="1:6" ht="12.75">
      <c r="A90" s="7" t="s">
        <v>309</v>
      </c>
      <c r="B90" s="2" t="s">
        <v>17</v>
      </c>
      <c r="E90" s="2">
        <v>6929</v>
      </c>
      <c r="F90" s="7" t="s">
        <v>185</v>
      </c>
    </row>
    <row r="91" spans="1:6" ht="12.75">
      <c r="A91" s="7" t="s">
        <v>92</v>
      </c>
      <c r="B91" s="2" t="s">
        <v>18</v>
      </c>
      <c r="E91" s="2">
        <v>10000</v>
      </c>
      <c r="F91" s="7" t="s">
        <v>185</v>
      </c>
    </row>
    <row r="92" spans="1:6" ht="12.75">
      <c r="A92" s="7" t="s">
        <v>93</v>
      </c>
      <c r="B92" s="2" t="s">
        <v>19</v>
      </c>
      <c r="E92" s="2">
        <v>3000</v>
      </c>
      <c r="F92" s="2">
        <v>99418</v>
      </c>
    </row>
    <row r="93" spans="1:6" ht="12.75">
      <c r="A93" s="7" t="s">
        <v>94</v>
      </c>
      <c r="B93" s="2" t="s">
        <v>20</v>
      </c>
      <c r="E93" s="2">
        <v>1133</v>
      </c>
      <c r="F93" s="2">
        <v>8939</v>
      </c>
    </row>
    <row r="94" spans="1:6" ht="12.75">
      <c r="A94" s="7" t="s">
        <v>95</v>
      </c>
      <c r="B94" s="2" t="s">
        <v>21</v>
      </c>
      <c r="E94" s="2">
        <v>22</v>
      </c>
      <c r="F94" s="2">
        <v>16250</v>
      </c>
    </row>
    <row r="95" spans="1:6" ht="12.75">
      <c r="A95" s="7" t="s">
        <v>96</v>
      </c>
      <c r="B95" s="2" t="s">
        <v>22</v>
      </c>
      <c r="E95" s="2">
        <v>4151</v>
      </c>
      <c r="F95" s="7" t="s">
        <v>185</v>
      </c>
    </row>
    <row r="96" spans="1:6" ht="12.75">
      <c r="A96" s="19" t="s">
        <v>308</v>
      </c>
      <c r="B96" s="2" t="s">
        <v>42</v>
      </c>
      <c r="E96" s="2" t="s">
        <v>461</v>
      </c>
      <c r="F96" s="2" t="s">
        <v>461</v>
      </c>
    </row>
    <row r="98" ht="12.75">
      <c r="B98" s="2" t="s">
        <v>186</v>
      </c>
    </row>
    <row r="99" ht="12.75">
      <c r="B99" s="2" t="s">
        <v>187</v>
      </c>
    </row>
    <row r="100" spans="1:6" ht="12.75">
      <c r="A100" s="20">
        <v>26</v>
      </c>
      <c r="B100" s="2" t="s">
        <v>188</v>
      </c>
      <c r="E100" s="2">
        <v>650</v>
      </c>
      <c r="F100" s="2">
        <f>90111+650</f>
        <v>90761</v>
      </c>
    </row>
    <row r="101" spans="1:6" ht="12.75">
      <c r="A101" s="20">
        <v>27</v>
      </c>
      <c r="B101" s="2" t="s">
        <v>184</v>
      </c>
      <c r="E101" s="2" t="s">
        <v>461</v>
      </c>
      <c r="F101" s="7" t="s">
        <v>461</v>
      </c>
    </row>
    <row r="103" ht="12.75">
      <c r="B103" s="2" t="s">
        <v>189</v>
      </c>
    </row>
    <row r="104" ht="12.75">
      <c r="B104" s="2" t="s">
        <v>190</v>
      </c>
    </row>
    <row r="105" spans="1:6" ht="12.75">
      <c r="A105" s="20">
        <v>28</v>
      </c>
      <c r="B105" s="2" t="s">
        <v>346</v>
      </c>
      <c r="E105" s="2">
        <v>0</v>
      </c>
      <c r="F105" s="2">
        <v>1402</v>
      </c>
    </row>
    <row r="106" spans="1:6" ht="12.75">
      <c r="A106" s="20">
        <v>29</v>
      </c>
      <c r="B106" s="2" t="s">
        <v>191</v>
      </c>
      <c r="E106" s="2">
        <v>0</v>
      </c>
      <c r="F106" s="2">
        <v>1402</v>
      </c>
    </row>
    <row r="107" spans="1:6" ht="12.75">
      <c r="A107" s="19" t="s">
        <v>101</v>
      </c>
      <c r="B107" s="2" t="s">
        <v>192</v>
      </c>
      <c r="E107" s="2">
        <v>0</v>
      </c>
      <c r="F107" s="2">
        <v>1092</v>
      </c>
    </row>
    <row r="108" spans="1:6" ht="12.75">
      <c r="A108" s="7" t="s">
        <v>102</v>
      </c>
      <c r="B108" s="2" t="s">
        <v>193</v>
      </c>
      <c r="E108" s="2">
        <v>0</v>
      </c>
      <c r="F108" s="2">
        <v>698</v>
      </c>
    </row>
    <row r="109" spans="1:5" ht="12.75">
      <c r="A109" s="7" t="s">
        <v>113</v>
      </c>
      <c r="B109" s="2" t="s">
        <v>45</v>
      </c>
      <c r="E109" s="7" t="s">
        <v>185</v>
      </c>
    </row>
    <row r="110" ht="12.75">
      <c r="A110" s="7"/>
    </row>
    <row r="111" ht="12.75">
      <c r="B111" s="2" t="s">
        <v>194</v>
      </c>
    </row>
    <row r="112" spans="1:6" ht="12.75">
      <c r="A112" s="20">
        <v>30</v>
      </c>
      <c r="B112" s="2" t="s">
        <v>188</v>
      </c>
      <c r="E112" s="2">
        <v>42031</v>
      </c>
      <c r="F112" s="2">
        <v>1629050</v>
      </c>
    </row>
    <row r="113" spans="1:6" ht="12.75">
      <c r="A113" s="20">
        <v>31</v>
      </c>
      <c r="B113" s="2" t="s">
        <v>184</v>
      </c>
      <c r="E113" s="2" t="s">
        <v>126</v>
      </c>
      <c r="F113" s="2" t="s">
        <v>461</v>
      </c>
    </row>
    <row r="115" spans="1:6" ht="12.75">
      <c r="A115" s="20">
        <v>32</v>
      </c>
      <c r="B115" s="2" t="s">
        <v>31</v>
      </c>
      <c r="E115" s="2">
        <v>50</v>
      </c>
      <c r="F115" s="2">
        <v>481</v>
      </c>
    </row>
    <row r="116" spans="1:6" ht="12.75">
      <c r="A116" s="20">
        <v>33</v>
      </c>
      <c r="B116" s="2" t="s">
        <v>195</v>
      </c>
      <c r="E116" s="2">
        <v>17</v>
      </c>
      <c r="F116" s="2">
        <v>2752</v>
      </c>
    </row>
    <row r="117" spans="1:6" ht="12.75">
      <c r="A117" s="20">
        <v>34</v>
      </c>
      <c r="B117" s="2" t="s">
        <v>197</v>
      </c>
      <c r="E117" s="2">
        <v>12</v>
      </c>
      <c r="F117" s="2">
        <v>18041</v>
      </c>
    </row>
    <row r="118" ht="12.75">
      <c r="A118" s="20"/>
    </row>
    <row r="119" ht="12.75">
      <c r="B119" s="2" t="s">
        <v>198</v>
      </c>
    </row>
    <row r="120" spans="1:6" ht="12.75">
      <c r="A120" s="20">
        <v>35</v>
      </c>
      <c r="B120" s="2" t="s">
        <v>188</v>
      </c>
      <c r="E120" s="2">
        <v>122</v>
      </c>
      <c r="F120" s="2">
        <v>19429</v>
      </c>
    </row>
    <row r="121" spans="1:6" ht="12.75">
      <c r="A121" s="20">
        <v>36</v>
      </c>
      <c r="B121" s="2" t="s">
        <v>184</v>
      </c>
      <c r="E121" s="2" t="s">
        <v>461</v>
      </c>
      <c r="F121" s="2" t="s">
        <v>461</v>
      </c>
    </row>
    <row r="123" ht="12.75">
      <c r="B123" s="2" t="s">
        <v>442</v>
      </c>
    </row>
    <row r="124" spans="1:6" ht="12.75">
      <c r="A124" s="20">
        <v>37</v>
      </c>
      <c r="B124" s="2" t="s">
        <v>188</v>
      </c>
      <c r="E124" s="2">
        <v>186</v>
      </c>
      <c r="F124" s="2">
        <v>5508</v>
      </c>
    </row>
    <row r="125" spans="1:6" ht="12.75">
      <c r="A125" s="20">
        <v>38</v>
      </c>
      <c r="B125" s="2" t="s">
        <v>184</v>
      </c>
      <c r="E125" s="2" t="s">
        <v>461</v>
      </c>
      <c r="F125" s="2" t="s">
        <v>461</v>
      </c>
    </row>
    <row r="126" ht="12.75">
      <c r="A126" s="20"/>
    </row>
    <row r="127" spans="1:2" ht="12.75">
      <c r="A127" s="20"/>
      <c r="B127" s="2" t="s">
        <v>443</v>
      </c>
    </row>
    <row r="128" spans="1:6" ht="12.75">
      <c r="A128" s="20">
        <v>39</v>
      </c>
      <c r="B128" s="2" t="s">
        <v>188</v>
      </c>
      <c r="E128" s="2">
        <v>6</v>
      </c>
      <c r="F128" s="2">
        <v>960</v>
      </c>
    </row>
    <row r="129" spans="1:6" ht="12.75">
      <c r="A129" s="20">
        <v>40</v>
      </c>
      <c r="B129" s="2" t="s">
        <v>184</v>
      </c>
      <c r="E129" s="2" t="s">
        <v>461</v>
      </c>
      <c r="F129" s="2" t="s">
        <v>461</v>
      </c>
    </row>
    <row r="131" spans="1:2" ht="12.75">
      <c r="A131" s="20">
        <v>41</v>
      </c>
      <c r="B131" s="2" t="s">
        <v>40</v>
      </c>
    </row>
    <row r="134" ht="12.75">
      <c r="A134" s="18" t="s">
        <v>444</v>
      </c>
    </row>
    <row r="135" ht="12.75">
      <c r="A135" s="18"/>
    </row>
    <row r="136" spans="1:6" ht="12.75">
      <c r="A136" s="18"/>
      <c r="F136" s="7" t="s">
        <v>161</v>
      </c>
    </row>
    <row r="138" ht="12.75">
      <c r="B138" s="2" t="s">
        <v>445</v>
      </c>
    </row>
    <row r="139" spans="1:6" ht="12.75">
      <c r="A139" s="20">
        <v>42</v>
      </c>
      <c r="B139" s="2" t="s">
        <v>50</v>
      </c>
      <c r="F139" s="2">
        <v>109870</v>
      </c>
    </row>
    <row r="140" spans="1:6" ht="12.75">
      <c r="A140" s="19" t="s">
        <v>115</v>
      </c>
      <c r="B140" s="2" t="s">
        <v>51</v>
      </c>
      <c r="F140" s="2">
        <v>194507</v>
      </c>
    </row>
    <row r="141" spans="1:6" ht="12.75">
      <c r="A141" s="19" t="s">
        <v>116</v>
      </c>
      <c r="B141" s="2" t="s">
        <v>52</v>
      </c>
      <c r="F141" s="2">
        <v>388</v>
      </c>
    </row>
    <row r="142" spans="1:6" ht="12.75">
      <c r="A142" s="20">
        <v>43</v>
      </c>
      <c r="B142" s="2" t="s">
        <v>446</v>
      </c>
      <c r="F142" s="2">
        <v>14438</v>
      </c>
    </row>
    <row r="144" ht="12.75">
      <c r="B144" s="2" t="s">
        <v>204</v>
      </c>
    </row>
    <row r="145" ht="12.75">
      <c r="B145" s="2" t="s">
        <v>205</v>
      </c>
    </row>
    <row r="146" spans="1:6" ht="12.75">
      <c r="A146" s="20">
        <v>44</v>
      </c>
      <c r="B146" s="2" t="s">
        <v>206</v>
      </c>
      <c r="F146" s="2">
        <v>3912</v>
      </c>
    </row>
    <row r="147" spans="1:6" ht="12.75">
      <c r="A147" s="20">
        <v>45</v>
      </c>
      <c r="B147" s="2" t="s">
        <v>207</v>
      </c>
      <c r="F147" s="2">
        <v>2371</v>
      </c>
    </row>
    <row r="148" spans="1:6" ht="12.75">
      <c r="A148" s="20">
        <v>46</v>
      </c>
      <c r="B148" s="18" t="s">
        <v>139</v>
      </c>
      <c r="F148" s="2">
        <v>6284</v>
      </c>
    </row>
    <row r="149" spans="1:6" ht="12.75">
      <c r="A149" s="7" t="s">
        <v>121</v>
      </c>
      <c r="B149" s="2" t="s">
        <v>208</v>
      </c>
      <c r="F149" s="2">
        <v>5071</v>
      </c>
    </row>
    <row r="150" spans="1:6" ht="12.75">
      <c r="A150" s="7" t="s">
        <v>321</v>
      </c>
      <c r="B150" s="2" t="s">
        <v>209</v>
      </c>
      <c r="F150" s="2">
        <v>78</v>
      </c>
    </row>
    <row r="152" ht="12.75">
      <c r="B152" s="2" t="s">
        <v>210</v>
      </c>
    </row>
    <row r="153" ht="12.75">
      <c r="B153" s="2" t="s">
        <v>211</v>
      </c>
    </row>
    <row r="154" spans="1:6" ht="12.75">
      <c r="A154" s="20">
        <v>47</v>
      </c>
      <c r="B154" s="2" t="s">
        <v>206</v>
      </c>
      <c r="F154" s="2">
        <v>3576</v>
      </c>
    </row>
    <row r="155" spans="1:6" ht="12.75">
      <c r="A155" s="20">
        <v>48</v>
      </c>
      <c r="B155" s="2" t="s">
        <v>207</v>
      </c>
      <c r="F155" s="2">
        <v>4150</v>
      </c>
    </row>
    <row r="156" spans="1:6" ht="12.75">
      <c r="A156" s="20">
        <v>49</v>
      </c>
      <c r="B156" s="18" t="s">
        <v>139</v>
      </c>
      <c r="F156" s="2">
        <v>7726</v>
      </c>
    </row>
    <row r="157" spans="1:6" ht="12.75">
      <c r="A157" s="7" t="s">
        <v>325</v>
      </c>
      <c r="B157" s="2" t="s">
        <v>449</v>
      </c>
      <c r="F157" s="2">
        <v>6476</v>
      </c>
    </row>
    <row r="158" spans="1:6" ht="12.75">
      <c r="A158" s="7" t="s">
        <v>326</v>
      </c>
      <c r="B158" s="2" t="s">
        <v>450</v>
      </c>
      <c r="F158" s="2">
        <v>403</v>
      </c>
    </row>
    <row r="160" ht="12.75">
      <c r="B160" s="2" t="s">
        <v>451</v>
      </c>
    </row>
    <row r="161" spans="1:6" ht="12.75">
      <c r="A161" s="20">
        <v>50</v>
      </c>
      <c r="B161" s="2" t="s">
        <v>452</v>
      </c>
      <c r="F161" s="2">
        <v>659</v>
      </c>
    </row>
    <row r="162" spans="1:6" ht="12.75">
      <c r="A162" s="19" t="s">
        <v>328</v>
      </c>
      <c r="B162" s="2" t="s">
        <v>453</v>
      </c>
      <c r="F162" s="2">
        <v>939</v>
      </c>
    </row>
    <row r="163" spans="1:6" ht="12.75">
      <c r="A163" s="20">
        <v>51</v>
      </c>
      <c r="B163" s="2" t="s">
        <v>454</v>
      </c>
      <c r="F163" s="2">
        <v>6005</v>
      </c>
    </row>
    <row r="164" spans="1:6" ht="12.75">
      <c r="A164" s="7" t="s">
        <v>330</v>
      </c>
      <c r="B164" s="2" t="s">
        <v>220</v>
      </c>
      <c r="F164" s="2">
        <v>6005</v>
      </c>
    </row>
    <row r="165" ht="12.75">
      <c r="B165" s="2" t="s">
        <v>221</v>
      </c>
    </row>
    <row r="166" spans="1:6" ht="12.75">
      <c r="A166" s="7" t="s">
        <v>331</v>
      </c>
      <c r="B166" s="2" t="s">
        <v>220</v>
      </c>
      <c r="F166" s="2">
        <v>0</v>
      </c>
    </row>
    <row r="167" ht="12.75">
      <c r="B167" s="2" t="s">
        <v>222</v>
      </c>
    </row>
    <row r="169" ht="12.75">
      <c r="A169" s="18" t="s">
        <v>223</v>
      </c>
    </row>
    <row r="171" spans="1:6" ht="12.75">
      <c r="A171" s="7" t="s">
        <v>177</v>
      </c>
      <c r="C171" s="7" t="s">
        <v>169</v>
      </c>
      <c r="F171" s="7" t="s">
        <v>161</v>
      </c>
    </row>
    <row r="173" spans="1:6" ht="12.75">
      <c r="A173" s="20">
        <v>52</v>
      </c>
      <c r="B173" s="2" t="s">
        <v>278</v>
      </c>
      <c r="F173" s="2">
        <v>89</v>
      </c>
    </row>
    <row r="174" spans="1:6" ht="12.75">
      <c r="A174" s="19" t="s">
        <v>122</v>
      </c>
      <c r="B174" s="2" t="s">
        <v>225</v>
      </c>
      <c r="F174" s="2">
        <v>61</v>
      </c>
    </row>
    <row r="175" ht="12.75">
      <c r="B175" s="2" t="s">
        <v>226</v>
      </c>
    </row>
    <row r="176" spans="1:6" ht="12.75">
      <c r="A176" s="20">
        <v>53</v>
      </c>
      <c r="B176" s="2" t="s">
        <v>67</v>
      </c>
      <c r="F176" s="2">
        <v>13800</v>
      </c>
    </row>
    <row r="177" spans="1:6" ht="12.75">
      <c r="A177" s="20">
        <v>54</v>
      </c>
      <c r="B177" s="2" t="s">
        <v>68</v>
      </c>
      <c r="F177" s="2">
        <v>1375</v>
      </c>
    </row>
    <row r="179" ht="12.75">
      <c r="B179" s="27"/>
    </row>
  </sheetData>
  <printOptions gridLines="1" headings="1"/>
  <pageMargins left="0.75" right="0.75" top="1" bottom="1" header="0.5" footer="0.5"/>
  <pageSetup orientation="portrait" paperSize="9"/>
  <headerFooter alignWithMargins="0">
    <oddFooter>&amp;C&amp;F&amp;RPage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H179"/>
  <sheetViews>
    <sheetView zoomScale="120" zoomScaleNormal="120" workbookViewId="0" topLeftCell="A1">
      <selection activeCell="H1" sqref="H1"/>
    </sheetView>
  </sheetViews>
  <sheetFormatPr defaultColWidth="9.140625" defaultRowHeight="12.75"/>
  <cols>
    <col min="1" max="16384" width="11.421875" style="2" customWidth="1"/>
  </cols>
  <sheetData>
    <row r="1" spans="1:3" ht="18">
      <c r="A1" s="11" t="s">
        <v>140</v>
      </c>
      <c r="B1" s="12"/>
      <c r="C1" s="12"/>
    </row>
    <row r="2" spans="1:3" ht="18">
      <c r="A2" s="12" t="s">
        <v>141</v>
      </c>
      <c r="B2" s="12"/>
      <c r="C2" s="12"/>
    </row>
    <row r="3" spans="1:3" ht="18">
      <c r="A3" s="13" t="s">
        <v>142</v>
      </c>
      <c r="B3" s="12"/>
      <c r="C3" s="12" t="s">
        <v>143</v>
      </c>
    </row>
    <row r="5" spans="1:5" ht="12.75">
      <c r="A5" s="14" t="s">
        <v>144</v>
      </c>
      <c r="B5" s="15" t="s">
        <v>428</v>
      </c>
      <c r="C5" s="16"/>
      <c r="D5" s="16"/>
      <c r="E5" s="17"/>
    </row>
    <row r="7" spans="1:5" ht="12.75">
      <c r="A7" s="18" t="s">
        <v>145</v>
      </c>
      <c r="C7" s="15" t="s">
        <v>429</v>
      </c>
      <c r="D7" s="16"/>
      <c r="E7" s="17"/>
    </row>
    <row r="9" spans="1:5" ht="12.75">
      <c r="A9" s="18" t="s">
        <v>147</v>
      </c>
      <c r="C9" s="15" t="s">
        <v>430</v>
      </c>
      <c r="D9" s="16"/>
      <c r="E9" s="17"/>
    </row>
    <row r="11" spans="1:3" ht="12.75">
      <c r="A11" s="18" t="s">
        <v>149</v>
      </c>
      <c r="B11" s="15" t="s">
        <v>431</v>
      </c>
      <c r="C11" s="17"/>
    </row>
    <row r="13" spans="1:3" ht="12.75">
      <c r="A13" s="18" t="s">
        <v>151</v>
      </c>
      <c r="B13" s="15" t="s">
        <v>432</v>
      </c>
      <c r="C13" s="17"/>
    </row>
    <row r="15" spans="1:4" ht="15">
      <c r="A15" s="18" t="s">
        <v>153</v>
      </c>
      <c r="C15" s="34" t="s">
        <v>433</v>
      </c>
      <c r="D15" s="17"/>
    </row>
    <row r="19" ht="12.75">
      <c r="A19" s="18" t="s">
        <v>155</v>
      </c>
    </row>
    <row r="20" ht="12.75">
      <c r="A20" s="18" t="s">
        <v>156</v>
      </c>
    </row>
    <row r="21" ht="12.75">
      <c r="A21" s="18" t="s">
        <v>157</v>
      </c>
    </row>
    <row r="22" ht="12.75">
      <c r="A22" s="18"/>
    </row>
    <row r="24" ht="12.75">
      <c r="A24" s="18" t="s">
        <v>158</v>
      </c>
    </row>
    <row r="25" ht="12.75">
      <c r="A25" s="18"/>
    </row>
    <row r="26" spans="1:6" ht="12.75">
      <c r="A26" s="19" t="s">
        <v>159</v>
      </c>
      <c r="C26" s="7" t="s">
        <v>160</v>
      </c>
      <c r="F26" s="7" t="s">
        <v>161</v>
      </c>
    </row>
    <row r="28" spans="1:6" ht="12.75">
      <c r="A28" s="20">
        <v>1</v>
      </c>
      <c r="B28" s="2" t="s">
        <v>162</v>
      </c>
      <c r="F28" s="2">
        <v>1</v>
      </c>
    </row>
    <row r="29" ht="12.75">
      <c r="A29" s="20"/>
    </row>
    <row r="31" ht="12.75">
      <c r="A31" s="14" t="s">
        <v>163</v>
      </c>
    </row>
    <row r="33" spans="1:6" ht="12.75">
      <c r="A33" s="7" t="s">
        <v>159</v>
      </c>
      <c r="C33" s="7" t="s">
        <v>164</v>
      </c>
      <c r="F33" s="7" t="s">
        <v>165</v>
      </c>
    </row>
    <row r="34" spans="1:4" ht="12.75">
      <c r="A34" s="7"/>
      <c r="D34" s="7"/>
    </row>
    <row r="35" spans="1:6" ht="12.75">
      <c r="A35" s="20">
        <v>2</v>
      </c>
      <c r="B35" s="2" t="s">
        <v>166</v>
      </c>
      <c r="F35" s="2">
        <v>9</v>
      </c>
    </row>
    <row r="36" spans="1:6" ht="12.75">
      <c r="A36" s="19" t="s">
        <v>72</v>
      </c>
      <c r="B36" s="2" t="s">
        <v>218</v>
      </c>
      <c r="F36" s="2">
        <v>9</v>
      </c>
    </row>
    <row r="37" spans="1:6" ht="12.75">
      <c r="A37" s="19" t="s">
        <v>73</v>
      </c>
      <c r="B37" s="2" t="s">
        <v>219</v>
      </c>
      <c r="F37" s="2">
        <v>0</v>
      </c>
    </row>
    <row r="39" spans="1:6" ht="12.75">
      <c r="A39" s="20">
        <v>3</v>
      </c>
      <c r="B39" s="2" t="s">
        <v>224</v>
      </c>
      <c r="F39" s="2">
        <v>15.5</v>
      </c>
    </row>
    <row r="40" spans="1:6" ht="12.75">
      <c r="A40" s="19" t="s">
        <v>75</v>
      </c>
      <c r="B40" s="2" t="s">
        <v>229</v>
      </c>
      <c r="F40" s="2">
        <v>13.5</v>
      </c>
    </row>
    <row r="41" spans="1:6" ht="12.75">
      <c r="A41" s="20">
        <v>4</v>
      </c>
      <c r="B41" s="2" t="s">
        <v>167</v>
      </c>
      <c r="F41" s="2">
        <v>0</v>
      </c>
    </row>
    <row r="42" spans="1:6" ht="12.75">
      <c r="A42" s="20">
        <v>5</v>
      </c>
      <c r="B42" s="2" t="s">
        <v>230</v>
      </c>
      <c r="F42" s="64">
        <v>10.27</v>
      </c>
    </row>
    <row r="43" spans="1:6" ht="12.75">
      <c r="A43" s="20">
        <v>6</v>
      </c>
      <c r="B43" s="18" t="s">
        <v>335</v>
      </c>
      <c r="F43" s="64">
        <v>34.77</v>
      </c>
    </row>
    <row r="46" ht="12.75">
      <c r="A46" s="18" t="s">
        <v>168</v>
      </c>
    </row>
    <row r="48" spans="1:6" ht="12.75">
      <c r="A48" s="7" t="s">
        <v>159</v>
      </c>
      <c r="C48" s="7" t="s">
        <v>169</v>
      </c>
      <c r="F48" s="7" t="s">
        <v>170</v>
      </c>
    </row>
    <row r="49" spans="1:4" ht="12.75">
      <c r="A49" s="7"/>
      <c r="D49" s="7"/>
    </row>
    <row r="50" ht="12.75">
      <c r="B50" s="18" t="s">
        <v>171</v>
      </c>
    </row>
    <row r="51" spans="1:7" ht="12.75">
      <c r="A51" s="20">
        <v>7</v>
      </c>
      <c r="B51" s="2" t="s">
        <v>231</v>
      </c>
      <c r="F51" s="8">
        <v>651606</v>
      </c>
      <c r="G51" s="7"/>
    </row>
    <row r="52" spans="1:7" ht="12.75">
      <c r="A52" s="19" t="s">
        <v>79</v>
      </c>
      <c r="B52" s="2" t="s">
        <v>239</v>
      </c>
      <c r="F52" s="8">
        <v>651606</v>
      </c>
      <c r="G52" s="7"/>
    </row>
    <row r="53" spans="1:6" ht="12.75">
      <c r="A53" s="20">
        <v>8</v>
      </c>
      <c r="B53" s="2" t="s">
        <v>241</v>
      </c>
      <c r="F53" s="8">
        <v>491343</v>
      </c>
    </row>
    <row r="54" spans="1:6" ht="12.75">
      <c r="A54" s="20">
        <v>9</v>
      </c>
      <c r="B54" s="2" t="s">
        <v>242</v>
      </c>
      <c r="F54" s="8">
        <v>119998</v>
      </c>
    </row>
    <row r="56" ht="12.75">
      <c r="B56" s="18" t="s">
        <v>212</v>
      </c>
    </row>
    <row r="57" spans="1:6" ht="12.75">
      <c r="A57" s="20">
        <v>10</v>
      </c>
      <c r="B57" s="2" t="s">
        <v>245</v>
      </c>
      <c r="F57" s="8">
        <v>138266</v>
      </c>
    </row>
    <row r="58" spans="1:6" ht="12.75">
      <c r="A58" s="7" t="s">
        <v>85</v>
      </c>
      <c r="B58" s="2" t="s">
        <v>246</v>
      </c>
      <c r="F58" s="2" t="s">
        <v>126</v>
      </c>
    </row>
    <row r="59" spans="1:6" ht="12.75">
      <c r="A59" s="20">
        <v>11</v>
      </c>
      <c r="B59" s="2" t="s">
        <v>172</v>
      </c>
      <c r="F59" s="8">
        <v>583406</v>
      </c>
    </row>
    <row r="60" spans="1:6" ht="12.75">
      <c r="A60" s="7" t="s">
        <v>288</v>
      </c>
      <c r="B60" s="2" t="s">
        <v>1</v>
      </c>
      <c r="F60" s="8">
        <v>392010</v>
      </c>
    </row>
    <row r="61" spans="1:6" ht="12.75">
      <c r="A61" s="7" t="s">
        <v>289</v>
      </c>
      <c r="B61" s="2" t="s">
        <v>2</v>
      </c>
      <c r="F61" s="8">
        <v>191396</v>
      </c>
    </row>
    <row r="62" spans="1:6" ht="12.75">
      <c r="A62" s="20">
        <v>12</v>
      </c>
      <c r="B62" s="2" t="s">
        <v>3</v>
      </c>
      <c r="F62" s="2" t="s">
        <v>126</v>
      </c>
    </row>
    <row r="63" spans="1:6" ht="12.75">
      <c r="A63" s="20">
        <v>13</v>
      </c>
      <c r="B63" s="2" t="s">
        <v>4</v>
      </c>
      <c r="F63" s="2" t="s">
        <v>126</v>
      </c>
    </row>
    <row r="64" spans="1:6" ht="12.75">
      <c r="A64" s="20">
        <v>14</v>
      </c>
      <c r="B64" s="2" t="s">
        <v>5</v>
      </c>
      <c r="F64" s="8">
        <v>79500</v>
      </c>
    </row>
    <row r="65" spans="1:6" ht="12.75">
      <c r="A65" s="19" t="s">
        <v>293</v>
      </c>
      <c r="B65" s="2" t="s">
        <v>6</v>
      </c>
      <c r="F65" s="2" t="s">
        <v>126</v>
      </c>
    </row>
    <row r="66" spans="1:7" ht="12.75">
      <c r="A66" s="20">
        <v>15</v>
      </c>
      <c r="B66" s="2" t="s">
        <v>173</v>
      </c>
      <c r="F66" s="8">
        <v>21566</v>
      </c>
      <c r="G66" s="7"/>
    </row>
    <row r="67" spans="1:6" ht="12.75">
      <c r="A67" s="20">
        <v>16</v>
      </c>
      <c r="B67" s="2" t="s">
        <v>8</v>
      </c>
      <c r="F67" s="2">
        <v>0</v>
      </c>
    </row>
    <row r="69" spans="1:6" ht="12.75">
      <c r="A69" s="20">
        <v>17</v>
      </c>
      <c r="B69" s="2" t="s">
        <v>9</v>
      </c>
      <c r="F69" s="8">
        <v>6191</v>
      </c>
    </row>
    <row r="70" spans="1:6" ht="12.75">
      <c r="A70" s="20">
        <v>18</v>
      </c>
      <c r="B70" s="2" t="s">
        <v>10</v>
      </c>
      <c r="F70" s="8">
        <v>62087</v>
      </c>
    </row>
    <row r="71" spans="1:6" ht="12.75">
      <c r="A71" s="20">
        <v>19</v>
      </c>
      <c r="B71" s="2" t="s">
        <v>11</v>
      </c>
      <c r="F71" s="8">
        <v>144510</v>
      </c>
    </row>
    <row r="72" spans="1:6" ht="12.75">
      <c r="A72" s="20">
        <v>20</v>
      </c>
      <c r="B72" s="2" t="s">
        <v>174</v>
      </c>
      <c r="F72" s="8">
        <v>37690</v>
      </c>
    </row>
    <row r="73" spans="1:6" ht="12.75">
      <c r="A73" s="20">
        <v>21</v>
      </c>
      <c r="B73" s="2" t="s">
        <v>13</v>
      </c>
      <c r="F73" s="8">
        <v>95237</v>
      </c>
    </row>
    <row r="74" spans="1:6" ht="12.75">
      <c r="A74" s="20">
        <v>22</v>
      </c>
      <c r="B74" s="18" t="s">
        <v>345</v>
      </c>
      <c r="F74" s="2">
        <f>SUM(F51,F53,F54,F57,F59,F62:F64,F66,F67,F69:F73)</f>
        <v>2431400</v>
      </c>
    </row>
    <row r="75" spans="1:6" ht="12.75">
      <c r="A75" s="20">
        <v>23</v>
      </c>
      <c r="B75" s="2" t="s">
        <v>14</v>
      </c>
      <c r="F75" s="8">
        <v>215225</v>
      </c>
    </row>
    <row r="76" spans="1:6" ht="12.75">
      <c r="A76" s="7" t="s">
        <v>304</v>
      </c>
      <c r="B76" s="2" t="s">
        <v>175</v>
      </c>
      <c r="F76" s="2">
        <f>F74+F75</f>
        <v>2646625</v>
      </c>
    </row>
    <row r="77" ht="12.75">
      <c r="A77" s="7"/>
    </row>
    <row r="78" ht="12.75">
      <c r="A78" s="7"/>
    </row>
    <row r="79" ht="12.75">
      <c r="A79" s="14" t="s">
        <v>176</v>
      </c>
    </row>
    <row r="81" spans="1:6" ht="12.75">
      <c r="A81" s="7" t="s">
        <v>177</v>
      </c>
      <c r="C81" s="23" t="s">
        <v>169</v>
      </c>
      <c r="E81" s="7" t="s">
        <v>213</v>
      </c>
      <c r="F81" s="7" t="s">
        <v>178</v>
      </c>
    </row>
    <row r="83" ht="12.75">
      <c r="B83" s="2" t="s">
        <v>179</v>
      </c>
    </row>
    <row r="84" ht="12.75">
      <c r="B84" s="2" t="s">
        <v>180</v>
      </c>
    </row>
    <row r="85" ht="12.75">
      <c r="B85" s="2" t="s">
        <v>181</v>
      </c>
    </row>
    <row r="86" ht="12.75">
      <c r="B86" s="2" t="s">
        <v>182</v>
      </c>
    </row>
    <row r="87" spans="1:8" ht="12.75">
      <c r="A87" s="20">
        <v>24</v>
      </c>
      <c r="B87" s="2" t="s">
        <v>183</v>
      </c>
      <c r="E87" s="8">
        <v>7898</v>
      </c>
      <c r="F87" s="8">
        <v>336418</v>
      </c>
      <c r="H87" s="8"/>
    </row>
    <row r="88" spans="1:6" ht="12.75">
      <c r="A88" s="20">
        <v>25</v>
      </c>
      <c r="B88" s="2" t="s">
        <v>184</v>
      </c>
      <c r="E88" s="8">
        <v>5844</v>
      </c>
      <c r="F88" s="8">
        <v>280622</v>
      </c>
    </row>
    <row r="89" spans="1:6" ht="12.75">
      <c r="A89" s="7" t="s">
        <v>307</v>
      </c>
      <c r="B89" s="2" t="s">
        <v>15</v>
      </c>
      <c r="E89" s="8">
        <v>7200</v>
      </c>
      <c r="F89" s="8">
        <v>320731</v>
      </c>
    </row>
    <row r="90" spans="1:6" ht="12.75">
      <c r="A90" s="7" t="s">
        <v>309</v>
      </c>
      <c r="B90" s="2" t="s">
        <v>17</v>
      </c>
      <c r="E90" s="8">
        <v>6694</v>
      </c>
      <c r="F90" s="7" t="s">
        <v>185</v>
      </c>
    </row>
    <row r="91" spans="1:6" ht="12.75">
      <c r="A91" s="7" t="s">
        <v>92</v>
      </c>
      <c r="B91" s="2" t="s">
        <v>18</v>
      </c>
      <c r="E91" s="8">
        <v>506</v>
      </c>
      <c r="F91" s="7" t="s">
        <v>185</v>
      </c>
    </row>
    <row r="92" spans="1:6" ht="12.75">
      <c r="A92" s="7" t="s">
        <v>93</v>
      </c>
      <c r="B92" s="2" t="s">
        <v>19</v>
      </c>
      <c r="E92" s="8">
        <v>18</v>
      </c>
      <c r="F92" s="8">
        <v>10176</v>
      </c>
    </row>
    <row r="93" spans="1:6" ht="12.75">
      <c r="A93" s="7" t="s">
        <v>94</v>
      </c>
      <c r="B93" s="2" t="s">
        <v>20</v>
      </c>
      <c r="E93" s="8">
        <v>680</v>
      </c>
      <c r="F93" s="8">
        <v>5511</v>
      </c>
    </row>
    <row r="94" spans="1:6" ht="12.75">
      <c r="A94" s="7" t="s">
        <v>95</v>
      </c>
      <c r="B94" s="2" t="s">
        <v>21</v>
      </c>
      <c r="E94" s="2" t="s">
        <v>126</v>
      </c>
      <c r="F94" s="2" t="s">
        <v>126</v>
      </c>
    </row>
    <row r="95" spans="1:6" ht="12.75">
      <c r="A95" s="7" t="s">
        <v>96</v>
      </c>
      <c r="B95" s="2" t="s">
        <v>22</v>
      </c>
      <c r="E95" s="8">
        <v>713</v>
      </c>
      <c r="F95" s="7" t="s">
        <v>185</v>
      </c>
    </row>
    <row r="96" spans="1:6" ht="12.75">
      <c r="A96" s="19" t="s">
        <v>308</v>
      </c>
      <c r="B96" s="2" t="s">
        <v>42</v>
      </c>
      <c r="E96" s="8">
        <v>5844</v>
      </c>
      <c r="F96" s="8">
        <v>280622</v>
      </c>
    </row>
    <row r="98" ht="12.75">
      <c r="B98" s="2" t="s">
        <v>186</v>
      </c>
    </row>
    <row r="99" ht="12.75">
      <c r="B99" s="2" t="s">
        <v>187</v>
      </c>
    </row>
    <row r="100" spans="1:6" ht="12.75">
      <c r="A100" s="20">
        <v>26</v>
      </c>
      <c r="B100" s="2" t="s">
        <v>188</v>
      </c>
      <c r="E100" s="8">
        <v>3053</v>
      </c>
      <c r="F100" s="8">
        <v>109615</v>
      </c>
    </row>
    <row r="101" spans="1:6" ht="12.75">
      <c r="A101" s="20">
        <v>27</v>
      </c>
      <c r="B101" s="2" t="s">
        <v>184</v>
      </c>
      <c r="E101" s="2" t="s">
        <v>126</v>
      </c>
      <c r="F101" s="2" t="s">
        <v>126</v>
      </c>
    </row>
    <row r="103" ht="12.75">
      <c r="B103" s="2" t="s">
        <v>189</v>
      </c>
    </row>
    <row r="104" ht="12.75">
      <c r="B104" s="2" t="s">
        <v>190</v>
      </c>
    </row>
    <row r="105" spans="1:6" ht="12.75">
      <c r="A105" s="20">
        <v>28</v>
      </c>
      <c r="B105" s="2" t="s">
        <v>346</v>
      </c>
      <c r="E105" s="2">
        <v>38</v>
      </c>
      <c r="F105" s="8">
        <v>1994</v>
      </c>
    </row>
    <row r="106" spans="1:6" ht="12.75">
      <c r="A106" s="20">
        <v>29</v>
      </c>
      <c r="B106" s="2" t="s">
        <v>191</v>
      </c>
      <c r="E106" s="2">
        <v>38</v>
      </c>
      <c r="F106" s="8">
        <v>1994</v>
      </c>
    </row>
    <row r="107" spans="1:6" ht="12.75">
      <c r="A107" s="19" t="s">
        <v>101</v>
      </c>
      <c r="B107" s="2" t="s">
        <v>192</v>
      </c>
      <c r="E107" s="2">
        <v>34</v>
      </c>
      <c r="F107" s="8">
        <v>1818</v>
      </c>
    </row>
    <row r="108" spans="1:6" ht="12.75">
      <c r="A108" s="7" t="s">
        <v>102</v>
      </c>
      <c r="B108" s="2" t="s">
        <v>193</v>
      </c>
      <c r="E108" s="2" t="s">
        <v>126</v>
      </c>
      <c r="F108" s="2" t="s">
        <v>126</v>
      </c>
    </row>
    <row r="109" spans="1:6" ht="12.75">
      <c r="A109" s="7" t="s">
        <v>113</v>
      </c>
      <c r="B109" s="2" t="s">
        <v>45</v>
      </c>
      <c r="E109" s="7" t="s">
        <v>185</v>
      </c>
      <c r="F109" s="8">
        <v>321</v>
      </c>
    </row>
    <row r="110" ht="12.75">
      <c r="A110" s="7"/>
    </row>
    <row r="111" ht="12.75">
      <c r="B111" s="2" t="s">
        <v>194</v>
      </c>
    </row>
    <row r="112" spans="1:6" ht="12.75">
      <c r="A112" s="20">
        <v>30</v>
      </c>
      <c r="B112" s="2" t="s">
        <v>188</v>
      </c>
      <c r="E112" s="8">
        <v>29931</v>
      </c>
      <c r="F112" s="8">
        <v>1283199</v>
      </c>
    </row>
    <row r="113" spans="1:6" ht="12.75">
      <c r="A113" s="20">
        <v>31</v>
      </c>
      <c r="B113" s="2" t="s">
        <v>184</v>
      </c>
      <c r="E113" s="2" t="s">
        <v>126</v>
      </c>
      <c r="F113" s="2" t="s">
        <v>126</v>
      </c>
    </row>
    <row r="115" spans="1:6" ht="12.75">
      <c r="A115" s="20">
        <v>32</v>
      </c>
      <c r="B115" s="2" t="s">
        <v>31</v>
      </c>
      <c r="E115" s="8">
        <v>1500</v>
      </c>
      <c r="F115" s="8">
        <v>2500</v>
      </c>
    </row>
    <row r="116" spans="1:6" ht="12.75">
      <c r="A116" s="20">
        <v>33</v>
      </c>
      <c r="B116" s="2" t="s">
        <v>195</v>
      </c>
      <c r="E116" s="2">
        <v>110</v>
      </c>
      <c r="F116" s="8">
        <v>9465</v>
      </c>
    </row>
    <row r="117" spans="1:6" ht="12.75">
      <c r="A117" s="20">
        <v>34</v>
      </c>
      <c r="B117" s="2" t="s">
        <v>197</v>
      </c>
      <c r="E117" s="2">
        <v>0</v>
      </c>
      <c r="F117" s="8">
        <v>1268</v>
      </c>
    </row>
    <row r="118" ht="12.75">
      <c r="A118" s="20"/>
    </row>
    <row r="119" ht="12.75">
      <c r="B119" s="2" t="s">
        <v>198</v>
      </c>
    </row>
    <row r="120" spans="1:6" ht="12.75">
      <c r="A120" s="20">
        <v>35</v>
      </c>
      <c r="B120" s="2" t="s">
        <v>188</v>
      </c>
      <c r="E120" s="2">
        <v>141</v>
      </c>
      <c r="F120" s="8">
        <v>1333</v>
      </c>
    </row>
    <row r="121" spans="1:6" ht="12.75">
      <c r="A121" s="20">
        <v>36</v>
      </c>
      <c r="B121" s="2" t="s">
        <v>184</v>
      </c>
      <c r="E121" s="2" t="s">
        <v>126</v>
      </c>
      <c r="F121" s="2" t="s">
        <v>126</v>
      </c>
    </row>
    <row r="123" ht="12.75">
      <c r="B123" s="2" t="s">
        <v>442</v>
      </c>
    </row>
    <row r="124" spans="1:6" ht="12.75">
      <c r="A124" s="20">
        <v>37</v>
      </c>
      <c r="B124" s="2" t="s">
        <v>188</v>
      </c>
      <c r="E124" s="2">
        <v>139</v>
      </c>
      <c r="F124" s="8">
        <v>1301</v>
      </c>
    </row>
    <row r="125" spans="1:6" ht="12.75">
      <c r="A125" s="20">
        <v>38</v>
      </c>
      <c r="B125" s="2" t="s">
        <v>184</v>
      </c>
      <c r="E125" s="2" t="s">
        <v>126</v>
      </c>
      <c r="F125" s="2" t="s">
        <v>126</v>
      </c>
    </row>
    <row r="126" ht="12.75">
      <c r="A126" s="20"/>
    </row>
    <row r="127" spans="1:2" ht="12.75">
      <c r="A127" s="20"/>
      <c r="B127" s="2" t="s">
        <v>443</v>
      </c>
    </row>
    <row r="128" spans="1:6" ht="12.75">
      <c r="A128" s="20">
        <v>39</v>
      </c>
      <c r="B128" s="2" t="s">
        <v>188</v>
      </c>
      <c r="E128" s="2">
        <v>1</v>
      </c>
      <c r="F128" s="2">
        <v>177</v>
      </c>
    </row>
    <row r="129" spans="1:6" ht="12.75">
      <c r="A129" s="20">
        <v>40</v>
      </c>
      <c r="B129" s="2" t="s">
        <v>184</v>
      </c>
      <c r="E129" s="2" t="s">
        <v>126</v>
      </c>
      <c r="F129" s="2" t="s">
        <v>126</v>
      </c>
    </row>
    <row r="131" spans="1:6" ht="12.75">
      <c r="A131" s="20">
        <v>41</v>
      </c>
      <c r="B131" s="2" t="s">
        <v>40</v>
      </c>
      <c r="E131" s="2">
        <v>0</v>
      </c>
      <c r="F131" s="2">
        <v>10</v>
      </c>
    </row>
    <row r="134" ht="12.75">
      <c r="A134" s="18" t="s">
        <v>444</v>
      </c>
    </row>
    <row r="135" ht="12.75">
      <c r="A135" s="18"/>
    </row>
    <row r="136" spans="1:6" ht="12.75">
      <c r="A136" s="18"/>
      <c r="F136" s="7" t="s">
        <v>161</v>
      </c>
    </row>
    <row r="138" ht="12.75">
      <c r="B138" s="2" t="s">
        <v>445</v>
      </c>
    </row>
    <row r="139" spans="1:6" ht="12.75">
      <c r="A139" s="20">
        <v>42</v>
      </c>
      <c r="B139" s="2" t="s">
        <v>50</v>
      </c>
      <c r="F139" s="8">
        <v>103072</v>
      </c>
    </row>
    <row r="140" spans="1:6" ht="12.75">
      <c r="A140" s="19" t="s">
        <v>115</v>
      </c>
      <c r="B140" s="2" t="s">
        <v>51</v>
      </c>
      <c r="F140" s="8">
        <v>29144</v>
      </c>
    </row>
    <row r="141" spans="1:6" ht="12.75">
      <c r="A141" s="19" t="s">
        <v>116</v>
      </c>
      <c r="B141" s="2" t="s">
        <v>52</v>
      </c>
      <c r="F141" s="2">
        <v>0</v>
      </c>
    </row>
    <row r="142" spans="1:6" ht="12.75">
      <c r="A142" s="20">
        <v>43</v>
      </c>
      <c r="B142" s="2" t="s">
        <v>446</v>
      </c>
      <c r="F142" s="8">
        <v>16544</v>
      </c>
    </row>
    <row r="144" ht="12.75">
      <c r="B144" s="2" t="s">
        <v>204</v>
      </c>
    </row>
    <row r="145" ht="12.75">
      <c r="B145" s="2" t="s">
        <v>205</v>
      </c>
    </row>
    <row r="146" spans="1:6" ht="12.75">
      <c r="A146" s="20">
        <v>44</v>
      </c>
      <c r="B146" s="2" t="s">
        <v>206</v>
      </c>
      <c r="F146" s="8">
        <v>1839</v>
      </c>
    </row>
    <row r="147" spans="1:6" ht="12.75">
      <c r="A147" s="20">
        <v>45</v>
      </c>
      <c r="B147" s="2" t="s">
        <v>207</v>
      </c>
      <c r="F147" s="8">
        <v>3542</v>
      </c>
    </row>
    <row r="148" spans="1:6" ht="12.75">
      <c r="A148" s="20">
        <v>46</v>
      </c>
      <c r="B148" s="18" t="s">
        <v>139</v>
      </c>
      <c r="F148" s="8">
        <v>5381</v>
      </c>
    </row>
    <row r="149" spans="1:6" ht="12.75">
      <c r="A149" s="7" t="s">
        <v>121</v>
      </c>
      <c r="B149" s="2" t="s">
        <v>208</v>
      </c>
      <c r="F149" s="8">
        <v>3171</v>
      </c>
    </row>
    <row r="150" spans="1:6" ht="12.75">
      <c r="A150" s="7" t="s">
        <v>321</v>
      </c>
      <c r="B150" s="2" t="s">
        <v>209</v>
      </c>
      <c r="F150" s="8">
        <v>143</v>
      </c>
    </row>
    <row r="152" ht="12.75">
      <c r="B152" s="2" t="s">
        <v>210</v>
      </c>
    </row>
    <row r="153" ht="12.75">
      <c r="B153" s="2" t="s">
        <v>211</v>
      </c>
    </row>
    <row r="154" spans="1:6" ht="12.75">
      <c r="A154" s="20">
        <v>47</v>
      </c>
      <c r="B154" s="2" t="s">
        <v>206</v>
      </c>
      <c r="F154" s="8">
        <v>1824</v>
      </c>
    </row>
    <row r="155" spans="1:6" ht="12.75">
      <c r="A155" s="20">
        <v>48</v>
      </c>
      <c r="B155" s="2" t="s">
        <v>207</v>
      </c>
      <c r="F155" s="8">
        <v>2321</v>
      </c>
    </row>
    <row r="156" spans="1:6" ht="12.75">
      <c r="A156" s="20">
        <v>49</v>
      </c>
      <c r="B156" s="18" t="s">
        <v>139</v>
      </c>
      <c r="F156" s="8">
        <v>4145</v>
      </c>
    </row>
    <row r="157" spans="1:6" ht="12.75">
      <c r="A157" s="7" t="s">
        <v>325</v>
      </c>
      <c r="B157" s="2" t="s">
        <v>449</v>
      </c>
      <c r="F157" s="8">
        <v>2118</v>
      </c>
    </row>
    <row r="158" spans="1:6" ht="12.75">
      <c r="A158" s="7" t="s">
        <v>326</v>
      </c>
      <c r="B158" s="2" t="s">
        <v>450</v>
      </c>
      <c r="F158" s="8">
        <v>197</v>
      </c>
    </row>
    <row r="160" ht="12.75">
      <c r="B160" s="2" t="s">
        <v>451</v>
      </c>
    </row>
    <row r="161" spans="1:6" ht="12.75">
      <c r="A161" s="20">
        <v>50</v>
      </c>
      <c r="B161" s="2" t="s">
        <v>452</v>
      </c>
      <c r="F161" s="8">
        <v>122</v>
      </c>
    </row>
    <row r="162" spans="1:6" ht="12.75">
      <c r="A162" s="19" t="s">
        <v>328</v>
      </c>
      <c r="B162" s="2" t="s">
        <v>453</v>
      </c>
      <c r="F162" s="8">
        <v>156</v>
      </c>
    </row>
    <row r="163" spans="1:6" ht="12.75">
      <c r="A163" s="20">
        <v>51</v>
      </c>
      <c r="B163" s="2" t="s">
        <v>454</v>
      </c>
      <c r="F163" s="8">
        <v>2650</v>
      </c>
    </row>
    <row r="164" spans="1:6" ht="12.75">
      <c r="A164" s="7" t="s">
        <v>330</v>
      </c>
      <c r="B164" s="2" t="s">
        <v>220</v>
      </c>
      <c r="F164" s="8">
        <v>105</v>
      </c>
    </row>
    <row r="165" ht="12.75">
      <c r="B165" s="2" t="s">
        <v>221</v>
      </c>
    </row>
    <row r="166" spans="1:6" ht="12.75">
      <c r="A166" s="7" t="s">
        <v>331</v>
      </c>
      <c r="B166" s="2" t="s">
        <v>220</v>
      </c>
      <c r="F166" s="8">
        <v>2650</v>
      </c>
    </row>
    <row r="167" ht="12.75">
      <c r="B167" s="2" t="s">
        <v>222</v>
      </c>
    </row>
    <row r="169" ht="12.75">
      <c r="A169" s="18" t="s">
        <v>223</v>
      </c>
    </row>
    <row r="171" spans="1:6" ht="12.75">
      <c r="A171" s="7" t="s">
        <v>177</v>
      </c>
      <c r="C171" s="7" t="s">
        <v>169</v>
      </c>
      <c r="F171" s="7" t="s">
        <v>161</v>
      </c>
    </row>
    <row r="173" spans="1:6" ht="12.75">
      <c r="A173" s="20">
        <v>52</v>
      </c>
      <c r="B173" s="2" t="s">
        <v>278</v>
      </c>
      <c r="F173" s="2">
        <v>87.5</v>
      </c>
    </row>
    <row r="174" spans="1:6" ht="12.75">
      <c r="A174" s="19" t="s">
        <v>122</v>
      </c>
      <c r="B174" s="2" t="s">
        <v>225</v>
      </c>
      <c r="F174" s="2">
        <v>65</v>
      </c>
    </row>
    <row r="175" ht="12.75">
      <c r="B175" s="2" t="s">
        <v>226</v>
      </c>
    </row>
    <row r="176" spans="1:6" ht="12.75">
      <c r="A176" s="20">
        <v>53</v>
      </c>
      <c r="B176" s="2" t="s">
        <v>67</v>
      </c>
      <c r="F176" s="8">
        <v>5670</v>
      </c>
    </row>
    <row r="177" spans="1:6" ht="12.75">
      <c r="A177" s="20">
        <v>54</v>
      </c>
      <c r="B177" s="2" t="s">
        <v>68</v>
      </c>
      <c r="F177" s="2">
        <v>370</v>
      </c>
    </row>
    <row r="179" ht="12.75">
      <c r="B179" s="27"/>
    </row>
  </sheetData>
  <printOptions gridLines="1" headings="1"/>
  <pageMargins left="0.75" right="0.75" top="1" bottom="1" header="0.5" footer="0.5"/>
  <pageSetup orientation="portrait"/>
  <headerFooter alignWithMargins="0">
    <oddFooter>&amp;C&amp;F&amp;RPage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179"/>
  <sheetViews>
    <sheetView workbookViewId="0" topLeftCell="A1">
      <selection activeCell="I1" sqref="I1"/>
    </sheetView>
  </sheetViews>
  <sheetFormatPr defaultColWidth="9.140625" defaultRowHeight="12.75"/>
  <cols>
    <col min="1" max="16384" width="11.421875" style="2" customWidth="1"/>
  </cols>
  <sheetData>
    <row r="1" spans="1:3" ht="18">
      <c r="A1" s="11" t="s">
        <v>140</v>
      </c>
      <c r="B1" s="12"/>
      <c r="C1" s="12"/>
    </row>
    <row r="2" spans="1:3" ht="18">
      <c r="A2" s="12" t="s">
        <v>141</v>
      </c>
      <c r="B2" s="12"/>
      <c r="C2" s="12"/>
    </row>
    <row r="3" spans="1:3" ht="18">
      <c r="A3" s="13" t="s">
        <v>142</v>
      </c>
      <c r="B3" s="12"/>
      <c r="C3" s="12" t="s">
        <v>143</v>
      </c>
    </row>
    <row r="5" spans="1:5" ht="12.75">
      <c r="A5" s="14" t="s">
        <v>144</v>
      </c>
      <c r="B5" s="15" t="s">
        <v>127</v>
      </c>
      <c r="C5" s="16"/>
      <c r="D5" s="16"/>
      <c r="E5" s="17"/>
    </row>
    <row r="7" spans="1:5" ht="12.75">
      <c r="A7" s="18" t="s">
        <v>145</v>
      </c>
      <c r="C7" s="15" t="s">
        <v>227</v>
      </c>
      <c r="D7" s="16"/>
      <c r="E7" s="17"/>
    </row>
    <row r="9" spans="1:5" ht="12.75">
      <c r="A9" s="18" t="s">
        <v>147</v>
      </c>
      <c r="C9" s="15" t="s">
        <v>228</v>
      </c>
      <c r="D9" s="16"/>
      <c r="E9" s="17"/>
    </row>
    <row r="11" spans="1:3" ht="12.75">
      <c r="A11" s="18" t="s">
        <v>149</v>
      </c>
      <c r="B11" s="15" t="s">
        <v>458</v>
      </c>
      <c r="C11" s="17"/>
    </row>
    <row r="13" spans="1:3" ht="12.75">
      <c r="A13" s="18" t="s">
        <v>151</v>
      </c>
      <c r="B13" s="15" t="s">
        <v>459</v>
      </c>
      <c r="C13" s="17"/>
    </row>
    <row r="15" spans="1:4" ht="12.75">
      <c r="A15" s="18" t="s">
        <v>153</v>
      </c>
      <c r="C15" s="15" t="s">
        <v>460</v>
      </c>
      <c r="D15" s="17"/>
    </row>
    <row r="19" ht="12.75">
      <c r="A19" s="18" t="s">
        <v>155</v>
      </c>
    </row>
    <row r="20" ht="12.75">
      <c r="A20" s="18" t="s">
        <v>156</v>
      </c>
    </row>
    <row r="21" ht="12.75">
      <c r="A21" s="18" t="s">
        <v>157</v>
      </c>
    </row>
    <row r="22" ht="12.75">
      <c r="A22" s="18"/>
    </row>
    <row r="24" ht="12.75">
      <c r="A24" s="18" t="s">
        <v>158</v>
      </c>
    </row>
    <row r="25" ht="12.75">
      <c r="A25" s="18"/>
    </row>
    <row r="26" spans="1:6" ht="12.75">
      <c r="A26" s="19" t="s">
        <v>159</v>
      </c>
      <c r="C26" s="7" t="s">
        <v>160</v>
      </c>
      <c r="F26" s="7" t="s">
        <v>161</v>
      </c>
    </row>
    <row r="28" spans="1:6" ht="12.75">
      <c r="A28" s="20">
        <v>1</v>
      </c>
      <c r="B28" s="2" t="s">
        <v>162</v>
      </c>
      <c r="F28" s="2">
        <v>0</v>
      </c>
    </row>
    <row r="29" ht="12.75">
      <c r="A29" s="20"/>
    </row>
    <row r="31" ht="12.75">
      <c r="A31" s="14" t="s">
        <v>163</v>
      </c>
    </row>
    <row r="33" spans="1:6" ht="12.75">
      <c r="A33" s="7" t="s">
        <v>159</v>
      </c>
      <c r="C33" s="7" t="s">
        <v>164</v>
      </c>
      <c r="F33" s="7" t="s">
        <v>165</v>
      </c>
    </row>
    <row r="34" spans="1:4" ht="12.75">
      <c r="A34" s="7"/>
      <c r="D34" s="7"/>
    </row>
    <row r="35" spans="1:6" ht="12.75">
      <c r="A35" s="20">
        <v>2</v>
      </c>
      <c r="B35" s="2" t="s">
        <v>166</v>
      </c>
      <c r="F35" s="2">
        <f>F36+F37</f>
        <v>18.84</v>
      </c>
    </row>
    <row r="36" spans="1:6" ht="12.75">
      <c r="A36" s="19" t="s">
        <v>72</v>
      </c>
      <c r="B36" s="2" t="s">
        <v>218</v>
      </c>
      <c r="F36" s="2">
        <v>16.84</v>
      </c>
    </row>
    <row r="37" spans="1:6" ht="12.75">
      <c r="A37" s="19" t="s">
        <v>73</v>
      </c>
      <c r="B37" s="2" t="s">
        <v>219</v>
      </c>
      <c r="F37" s="2">
        <v>2</v>
      </c>
    </row>
    <row r="39" spans="1:6" ht="12.75">
      <c r="A39" s="20">
        <v>3</v>
      </c>
      <c r="B39" s="2" t="s">
        <v>224</v>
      </c>
      <c r="F39" s="2">
        <v>36.41</v>
      </c>
    </row>
    <row r="40" spans="1:6" ht="12.75">
      <c r="A40" s="19" t="s">
        <v>75</v>
      </c>
      <c r="B40" s="2" t="s">
        <v>229</v>
      </c>
      <c r="F40" s="2">
        <v>0</v>
      </c>
    </row>
    <row r="41" spans="1:6" ht="12.75">
      <c r="A41" s="20">
        <v>4</v>
      </c>
      <c r="B41" s="2" t="s">
        <v>167</v>
      </c>
      <c r="F41" s="2">
        <v>0</v>
      </c>
    </row>
    <row r="42" spans="1:6" ht="12.75">
      <c r="A42" s="20">
        <v>5</v>
      </c>
      <c r="B42" s="2" t="s">
        <v>230</v>
      </c>
      <c r="F42" s="2">
        <v>42.4</v>
      </c>
    </row>
    <row r="43" spans="1:6" ht="12.75">
      <c r="A43" s="20">
        <v>6</v>
      </c>
      <c r="B43" s="18" t="s">
        <v>335</v>
      </c>
      <c r="F43" s="2">
        <f>F35+F39+F41+F42</f>
        <v>97.65</v>
      </c>
    </row>
    <row r="46" ht="12.75">
      <c r="A46" s="18" t="s">
        <v>168</v>
      </c>
    </row>
    <row r="48" spans="1:6" ht="12.75">
      <c r="A48" s="7" t="s">
        <v>159</v>
      </c>
      <c r="C48" s="7" t="s">
        <v>169</v>
      </c>
      <c r="F48" s="7" t="s">
        <v>170</v>
      </c>
    </row>
    <row r="49" spans="1:4" ht="12.75">
      <c r="A49" s="7"/>
      <c r="D49" s="7"/>
    </row>
    <row r="50" ht="12.75">
      <c r="B50" s="18" t="s">
        <v>171</v>
      </c>
    </row>
    <row r="51" spans="1:6" ht="12.75">
      <c r="A51" s="20">
        <v>7</v>
      </c>
      <c r="B51" s="2" t="s">
        <v>231</v>
      </c>
      <c r="F51" s="8">
        <v>1227291</v>
      </c>
    </row>
    <row r="52" spans="1:6" ht="12.75">
      <c r="A52" s="19" t="s">
        <v>79</v>
      </c>
      <c r="B52" s="2" t="s">
        <v>239</v>
      </c>
      <c r="F52" s="8">
        <v>1033479</v>
      </c>
    </row>
    <row r="53" spans="1:6" ht="12.75">
      <c r="A53" s="20">
        <v>8</v>
      </c>
      <c r="B53" s="2" t="s">
        <v>241</v>
      </c>
      <c r="F53" s="8">
        <v>1279956</v>
      </c>
    </row>
    <row r="54" spans="1:6" ht="12.75">
      <c r="A54" s="20">
        <v>9</v>
      </c>
      <c r="B54" s="2" t="s">
        <v>242</v>
      </c>
      <c r="F54" s="8">
        <v>487761</v>
      </c>
    </row>
    <row r="56" ht="12.75">
      <c r="B56" s="18" t="s">
        <v>212</v>
      </c>
    </row>
    <row r="57" spans="1:6" ht="12.75">
      <c r="A57" s="20">
        <v>10</v>
      </c>
      <c r="B57" s="2" t="s">
        <v>245</v>
      </c>
      <c r="F57" s="8">
        <v>466474</v>
      </c>
    </row>
    <row r="58" spans="1:6" ht="12.75">
      <c r="A58" s="7" t="s">
        <v>85</v>
      </c>
      <c r="B58" s="2" t="s">
        <v>246</v>
      </c>
      <c r="F58" s="8">
        <v>321530</v>
      </c>
    </row>
    <row r="59" spans="1:6" ht="12.75">
      <c r="A59" s="20">
        <v>11</v>
      </c>
      <c r="B59" s="2" t="s">
        <v>172</v>
      </c>
      <c r="F59" s="8">
        <v>768538</v>
      </c>
    </row>
    <row r="60" spans="1:6" ht="12.75">
      <c r="A60" s="7" t="s">
        <v>288</v>
      </c>
      <c r="B60" s="2" t="s">
        <v>1</v>
      </c>
      <c r="F60" s="8">
        <v>715850</v>
      </c>
    </row>
    <row r="61" spans="1:6" ht="12.75">
      <c r="A61" s="7" t="s">
        <v>289</v>
      </c>
      <c r="B61" s="2" t="s">
        <v>2</v>
      </c>
      <c r="F61" s="8">
        <v>52688</v>
      </c>
    </row>
    <row r="62" spans="1:6" ht="12.75">
      <c r="A62" s="20">
        <v>12</v>
      </c>
      <c r="B62" s="2" t="s">
        <v>3</v>
      </c>
      <c r="F62" s="8">
        <v>53883</v>
      </c>
    </row>
    <row r="63" spans="1:6" ht="12.75">
      <c r="A63" s="20">
        <v>13</v>
      </c>
      <c r="B63" s="2" t="s">
        <v>4</v>
      </c>
      <c r="F63" s="8">
        <v>31523</v>
      </c>
    </row>
    <row r="64" spans="1:6" ht="12.75">
      <c r="A64" s="20">
        <v>14</v>
      </c>
      <c r="B64" s="2" t="s">
        <v>5</v>
      </c>
      <c r="F64" s="8">
        <v>148689</v>
      </c>
    </row>
    <row r="65" spans="1:6" ht="12.75">
      <c r="A65" s="19" t="s">
        <v>293</v>
      </c>
      <c r="B65" s="2" t="s">
        <v>6</v>
      </c>
      <c r="F65" s="8">
        <v>36186</v>
      </c>
    </row>
    <row r="66" spans="1:6" ht="12.75">
      <c r="A66" s="20">
        <v>15</v>
      </c>
      <c r="B66" s="2" t="s">
        <v>173</v>
      </c>
      <c r="F66" s="8"/>
    </row>
    <row r="67" spans="1:6" ht="12.75">
      <c r="A67" s="20">
        <v>16</v>
      </c>
      <c r="B67" s="2" t="s">
        <v>8</v>
      </c>
      <c r="F67" s="8">
        <v>892</v>
      </c>
    </row>
    <row r="68" ht="12.75">
      <c r="F68" s="8"/>
    </row>
    <row r="69" spans="1:6" ht="12.75">
      <c r="A69" s="20">
        <v>17</v>
      </c>
      <c r="B69" s="2" t="s">
        <v>9</v>
      </c>
      <c r="F69" s="8">
        <v>42422</v>
      </c>
    </row>
    <row r="70" spans="1:6" ht="12.75">
      <c r="A70" s="20">
        <v>18</v>
      </c>
      <c r="B70" s="2" t="s">
        <v>10</v>
      </c>
      <c r="F70" s="8">
        <v>57566</v>
      </c>
    </row>
    <row r="71" spans="1:6" ht="12.75">
      <c r="A71" s="20">
        <v>19</v>
      </c>
      <c r="B71" s="2" t="s">
        <v>11</v>
      </c>
      <c r="F71" s="8">
        <v>184013</v>
      </c>
    </row>
    <row r="72" spans="1:6" ht="12.75">
      <c r="A72" s="20">
        <v>20</v>
      </c>
      <c r="B72" s="2" t="s">
        <v>174</v>
      </c>
      <c r="F72" s="8">
        <v>47500</v>
      </c>
    </row>
    <row r="73" spans="1:6" ht="12.75">
      <c r="A73" s="20">
        <v>21</v>
      </c>
      <c r="B73" s="2" t="s">
        <v>13</v>
      </c>
      <c r="F73" s="8">
        <v>315103</v>
      </c>
    </row>
    <row r="74" spans="1:6" ht="12.75">
      <c r="A74" s="20">
        <v>22</v>
      </c>
      <c r="B74" s="18" t="s">
        <v>345</v>
      </c>
      <c r="F74" s="8">
        <f>SUM(F51,F53,F54,F57,F59,F62:F64,F66,F67,F69:F73)</f>
        <v>5111611</v>
      </c>
    </row>
    <row r="75" spans="1:6" ht="12.75">
      <c r="A75" s="20">
        <v>23</v>
      </c>
      <c r="B75" s="2" t="s">
        <v>14</v>
      </c>
      <c r="F75" s="8">
        <v>0</v>
      </c>
    </row>
    <row r="76" spans="1:6" ht="12.75">
      <c r="A76" s="7" t="s">
        <v>304</v>
      </c>
      <c r="B76" s="2" t="s">
        <v>175</v>
      </c>
      <c r="F76" s="8">
        <f>F74+F75</f>
        <v>5111611</v>
      </c>
    </row>
    <row r="77" ht="12.75">
      <c r="A77" s="7"/>
    </row>
    <row r="78" ht="12.75">
      <c r="A78" s="7"/>
    </row>
    <row r="79" ht="12.75">
      <c r="A79" s="14" t="s">
        <v>176</v>
      </c>
    </row>
    <row r="81" spans="1:6" ht="12.75">
      <c r="A81" s="7" t="s">
        <v>177</v>
      </c>
      <c r="C81" s="23" t="s">
        <v>169</v>
      </c>
      <c r="E81" s="7" t="s">
        <v>213</v>
      </c>
      <c r="F81" s="7" t="s">
        <v>178</v>
      </c>
    </row>
    <row r="83" ht="12.75">
      <c r="B83" s="2" t="s">
        <v>179</v>
      </c>
    </row>
    <row r="84" ht="12.75">
      <c r="B84" s="2" t="s">
        <v>180</v>
      </c>
    </row>
    <row r="85" ht="12.75">
      <c r="B85" s="2" t="s">
        <v>181</v>
      </c>
    </row>
    <row r="86" spans="2:6" ht="12.75">
      <c r="B86" s="2" t="s">
        <v>182</v>
      </c>
      <c r="F86" s="8"/>
    </row>
    <row r="87" spans="1:6" ht="12.75">
      <c r="A87" s="20">
        <v>24</v>
      </c>
      <c r="B87" s="2" t="s">
        <v>183</v>
      </c>
      <c r="E87" s="8">
        <f>SUM(E89,E92,E93,E94)</f>
        <v>18489</v>
      </c>
      <c r="F87" s="8">
        <f>SUM(F89,F92,F93,F94)</f>
        <v>928450</v>
      </c>
    </row>
    <row r="88" spans="1:6" ht="12.75">
      <c r="A88" s="20">
        <v>25</v>
      </c>
      <c r="B88" s="2" t="s">
        <v>184</v>
      </c>
      <c r="E88" s="8">
        <v>25561</v>
      </c>
      <c r="F88" s="28" t="s">
        <v>461</v>
      </c>
    </row>
    <row r="89" spans="1:6" ht="12.75">
      <c r="A89" s="7" t="s">
        <v>307</v>
      </c>
      <c r="B89" s="2" t="s">
        <v>15</v>
      </c>
      <c r="E89" s="8">
        <v>13492</v>
      </c>
      <c r="F89" s="8">
        <v>707603</v>
      </c>
    </row>
    <row r="90" spans="1:6" ht="12.75">
      <c r="A90" s="7" t="s">
        <v>309</v>
      </c>
      <c r="B90" s="2" t="s">
        <v>17</v>
      </c>
      <c r="E90" s="8">
        <v>11669</v>
      </c>
      <c r="F90" s="26" t="s">
        <v>185</v>
      </c>
    </row>
    <row r="91" spans="1:6" ht="12.75">
      <c r="A91" s="7" t="s">
        <v>92</v>
      </c>
      <c r="B91" s="2" t="s">
        <v>18</v>
      </c>
      <c r="E91" s="8">
        <v>410</v>
      </c>
      <c r="F91" s="26" t="s">
        <v>185</v>
      </c>
    </row>
    <row r="92" spans="1:6" ht="12.75">
      <c r="A92" s="7" t="s">
        <v>93</v>
      </c>
      <c r="B92" s="2" t="s">
        <v>19</v>
      </c>
      <c r="E92" s="8">
        <v>4631</v>
      </c>
      <c r="F92" s="8">
        <v>187945</v>
      </c>
    </row>
    <row r="93" spans="1:6" ht="12.75">
      <c r="A93" s="7" t="s">
        <v>94</v>
      </c>
      <c r="B93" s="2" t="s">
        <v>20</v>
      </c>
      <c r="E93" s="8">
        <v>210</v>
      </c>
      <c r="F93" s="8">
        <v>18524</v>
      </c>
    </row>
    <row r="94" spans="1:6" ht="12.75">
      <c r="A94" s="7" t="s">
        <v>95</v>
      </c>
      <c r="B94" s="2" t="s">
        <v>21</v>
      </c>
      <c r="E94" s="8">
        <v>156</v>
      </c>
      <c r="F94" s="8">
        <v>14378</v>
      </c>
    </row>
    <row r="95" spans="1:6" ht="12.75">
      <c r="A95" s="7" t="s">
        <v>96</v>
      </c>
      <c r="B95" s="2" t="s">
        <v>22</v>
      </c>
      <c r="E95" s="8">
        <v>15526</v>
      </c>
      <c r="F95" s="26" t="s">
        <v>185</v>
      </c>
    </row>
    <row r="96" spans="1:6" ht="12.75">
      <c r="A96" s="19" t="s">
        <v>308</v>
      </c>
      <c r="B96" s="2" t="s">
        <v>42</v>
      </c>
      <c r="E96" s="8">
        <v>12079</v>
      </c>
      <c r="F96" s="8">
        <v>645952</v>
      </c>
    </row>
    <row r="97" ht="12.75">
      <c r="F97" s="8"/>
    </row>
    <row r="98" spans="2:6" ht="12.75">
      <c r="B98" s="2" t="s">
        <v>186</v>
      </c>
      <c r="F98" s="8"/>
    </row>
    <row r="99" spans="2:6" ht="12.75">
      <c r="B99" s="2" t="s">
        <v>187</v>
      </c>
      <c r="F99" s="8"/>
    </row>
    <row r="100" spans="1:6" ht="12.75">
      <c r="A100" s="20">
        <v>26</v>
      </c>
      <c r="B100" s="2" t="s">
        <v>188</v>
      </c>
      <c r="E100" s="2">
        <v>4575</v>
      </c>
      <c r="F100" s="8">
        <v>702222</v>
      </c>
    </row>
    <row r="101" spans="1:6" ht="12.75">
      <c r="A101" s="20">
        <v>27</v>
      </c>
      <c r="B101" s="2" t="s">
        <v>184</v>
      </c>
      <c r="E101" s="3" t="s">
        <v>461</v>
      </c>
      <c r="F101" s="8"/>
    </row>
    <row r="102" ht="12.75">
      <c r="F102" s="8"/>
    </row>
    <row r="103" spans="2:6" ht="12.75">
      <c r="B103" s="2" t="s">
        <v>189</v>
      </c>
      <c r="F103" s="8"/>
    </row>
    <row r="104" spans="2:6" ht="12.75">
      <c r="B104" s="2" t="s">
        <v>190</v>
      </c>
      <c r="F104" s="8"/>
    </row>
    <row r="105" spans="1:6" ht="12.75">
      <c r="A105" s="20">
        <v>28</v>
      </c>
      <c r="B105" s="2" t="s">
        <v>346</v>
      </c>
      <c r="E105" s="2">
        <v>32</v>
      </c>
      <c r="F105" s="8">
        <v>2599</v>
      </c>
    </row>
    <row r="106" spans="1:6" ht="12.75">
      <c r="A106" s="20">
        <v>29</v>
      </c>
      <c r="B106" s="2" t="s">
        <v>191</v>
      </c>
      <c r="E106" s="2">
        <v>0</v>
      </c>
      <c r="F106" s="8">
        <v>2589</v>
      </c>
    </row>
    <row r="107" spans="1:6" ht="12.75">
      <c r="A107" s="19" t="s">
        <v>101</v>
      </c>
      <c r="B107" s="2" t="s">
        <v>192</v>
      </c>
      <c r="E107" s="2">
        <v>26</v>
      </c>
      <c r="F107" s="8">
        <v>2449</v>
      </c>
    </row>
    <row r="108" spans="1:6" ht="12.75">
      <c r="A108" s="7" t="s">
        <v>102</v>
      </c>
      <c r="B108" s="2" t="s">
        <v>193</v>
      </c>
      <c r="E108" s="2">
        <v>5</v>
      </c>
      <c r="F108" s="8">
        <v>993</v>
      </c>
    </row>
    <row r="109" spans="1:6" ht="12.75">
      <c r="A109" s="7" t="s">
        <v>113</v>
      </c>
      <c r="B109" s="2" t="s">
        <v>45</v>
      </c>
      <c r="E109" s="7" t="s">
        <v>185</v>
      </c>
      <c r="F109" s="8">
        <v>369</v>
      </c>
    </row>
    <row r="110" spans="1:6" ht="12.75">
      <c r="A110" s="7"/>
      <c r="F110" s="8"/>
    </row>
    <row r="111" spans="2:6" ht="12.75">
      <c r="B111" s="2" t="s">
        <v>194</v>
      </c>
      <c r="F111" s="8"/>
    </row>
    <row r="112" spans="1:6" ht="12.75">
      <c r="A112" s="20">
        <v>30</v>
      </c>
      <c r="B112" s="2" t="s">
        <v>188</v>
      </c>
      <c r="E112" s="8">
        <v>21553</v>
      </c>
      <c r="F112" s="8">
        <v>1147350</v>
      </c>
    </row>
    <row r="113" spans="1:6" ht="12.75">
      <c r="A113" s="20">
        <v>31</v>
      </c>
      <c r="B113" s="2" t="s">
        <v>184</v>
      </c>
      <c r="E113" s="8">
        <v>9861</v>
      </c>
      <c r="F113" s="8">
        <v>14970</v>
      </c>
    </row>
    <row r="114" spans="5:6" ht="12.75">
      <c r="E114" s="8"/>
      <c r="F114" s="8"/>
    </row>
    <row r="115" spans="1:6" ht="12.75">
      <c r="A115" s="20">
        <v>32</v>
      </c>
      <c r="B115" s="2" t="s">
        <v>31</v>
      </c>
      <c r="E115" s="8">
        <v>86</v>
      </c>
      <c r="F115" s="8">
        <v>588</v>
      </c>
    </row>
    <row r="116" spans="1:6" ht="12.75">
      <c r="A116" s="20">
        <v>33</v>
      </c>
      <c r="B116" s="2" t="s">
        <v>195</v>
      </c>
      <c r="E116" s="8">
        <v>983</v>
      </c>
      <c r="F116" s="8">
        <v>157610</v>
      </c>
    </row>
    <row r="117" spans="1:6" ht="12.75">
      <c r="A117" s="20">
        <v>34</v>
      </c>
      <c r="B117" s="2" t="s">
        <v>197</v>
      </c>
      <c r="E117" s="8">
        <v>722</v>
      </c>
      <c r="F117" s="8">
        <v>90984</v>
      </c>
    </row>
    <row r="118" spans="1:6" ht="12.75">
      <c r="A118" s="20"/>
      <c r="E118" s="8"/>
      <c r="F118" s="8"/>
    </row>
    <row r="119" spans="2:6" ht="12.75">
      <c r="B119" s="2" t="s">
        <v>198</v>
      </c>
      <c r="E119" s="8"/>
      <c r="F119" s="8"/>
    </row>
    <row r="120" spans="1:6" ht="12.75">
      <c r="A120" s="20">
        <v>35</v>
      </c>
      <c r="B120" s="2" t="s">
        <v>188</v>
      </c>
      <c r="E120" s="8">
        <v>356</v>
      </c>
      <c r="F120" s="8">
        <v>9711</v>
      </c>
    </row>
    <row r="121" spans="1:6" ht="12.75">
      <c r="A121" s="20">
        <v>36</v>
      </c>
      <c r="B121" s="2" t="s">
        <v>184</v>
      </c>
      <c r="E121" s="8">
        <v>166</v>
      </c>
      <c r="F121" s="8">
        <v>5166</v>
      </c>
    </row>
    <row r="122" spans="5:6" ht="12.75">
      <c r="E122" s="8"/>
      <c r="F122" s="8"/>
    </row>
    <row r="123" spans="2:6" ht="12.75">
      <c r="B123" s="2" t="s">
        <v>442</v>
      </c>
      <c r="E123" s="8"/>
      <c r="F123" s="8"/>
    </row>
    <row r="124" spans="1:6" ht="12.75">
      <c r="A124" s="20">
        <v>37</v>
      </c>
      <c r="B124" s="2" t="s">
        <v>188</v>
      </c>
      <c r="E124" s="8">
        <v>1070</v>
      </c>
      <c r="F124" s="8">
        <v>10504</v>
      </c>
    </row>
    <row r="125" spans="1:6" ht="12.75">
      <c r="A125" s="20">
        <v>38</v>
      </c>
      <c r="B125" s="2" t="s">
        <v>184</v>
      </c>
      <c r="E125" s="8">
        <v>826</v>
      </c>
      <c r="F125" s="8">
        <v>7168</v>
      </c>
    </row>
    <row r="126" spans="1:6" ht="12.75">
      <c r="A126" s="20"/>
      <c r="E126" s="8"/>
      <c r="F126" s="8"/>
    </row>
    <row r="127" spans="1:6" ht="12.75">
      <c r="A127" s="20"/>
      <c r="B127" s="2" t="s">
        <v>443</v>
      </c>
      <c r="E127" s="8"/>
      <c r="F127" s="8"/>
    </row>
    <row r="128" spans="1:6" ht="12.75">
      <c r="A128" s="20">
        <v>39</v>
      </c>
      <c r="B128" s="2" t="s">
        <v>188</v>
      </c>
      <c r="E128" s="8">
        <v>157</v>
      </c>
      <c r="F128" s="8">
        <v>1782</v>
      </c>
    </row>
    <row r="129" spans="1:6" ht="12.75">
      <c r="A129" s="20">
        <v>40</v>
      </c>
      <c r="B129" s="2" t="s">
        <v>184</v>
      </c>
      <c r="E129" s="8">
        <v>149</v>
      </c>
      <c r="F129" s="8">
        <v>1168</v>
      </c>
    </row>
    <row r="130" spans="5:6" ht="12.75">
      <c r="E130" s="8"/>
      <c r="F130" s="8"/>
    </row>
    <row r="131" spans="1:6" ht="12.75">
      <c r="A131" s="20">
        <v>41</v>
      </c>
      <c r="B131" s="2" t="s">
        <v>40</v>
      </c>
      <c r="E131" s="8">
        <v>2320</v>
      </c>
      <c r="F131" s="8">
        <v>1276463</v>
      </c>
    </row>
    <row r="132" ht="12.75">
      <c r="F132" s="8"/>
    </row>
    <row r="133" ht="12.75">
      <c r="F133" s="8"/>
    </row>
    <row r="134" spans="1:6" ht="12.75">
      <c r="A134" s="18" t="s">
        <v>444</v>
      </c>
      <c r="F134" s="8"/>
    </row>
    <row r="135" spans="1:6" ht="12.75">
      <c r="A135" s="18"/>
      <c r="F135" s="8"/>
    </row>
    <row r="136" spans="1:6" ht="12.75">
      <c r="A136" s="18"/>
      <c r="F136" s="26" t="s">
        <v>161</v>
      </c>
    </row>
    <row r="137" ht="12.75">
      <c r="F137" s="8"/>
    </row>
    <row r="138" spans="2:6" ht="12.75">
      <c r="B138" s="2" t="s">
        <v>445</v>
      </c>
      <c r="F138" s="8"/>
    </row>
    <row r="139" spans="1:6" ht="12.75">
      <c r="A139" s="20">
        <v>42</v>
      </c>
      <c r="B139" s="2" t="s">
        <v>50</v>
      </c>
      <c r="F139" s="8">
        <v>200678</v>
      </c>
    </row>
    <row r="140" spans="1:6" ht="12.75">
      <c r="A140" s="19" t="s">
        <v>115</v>
      </c>
      <c r="B140" s="2" t="s">
        <v>51</v>
      </c>
      <c r="F140" s="8">
        <v>295178</v>
      </c>
    </row>
    <row r="141" spans="1:6" ht="12.75">
      <c r="A141" s="19" t="s">
        <v>116</v>
      </c>
      <c r="B141" s="2" t="s">
        <v>52</v>
      </c>
      <c r="F141" s="8">
        <v>850</v>
      </c>
    </row>
    <row r="142" spans="1:6" ht="12.75">
      <c r="A142" s="20">
        <v>43</v>
      </c>
      <c r="B142" s="2" t="s">
        <v>446</v>
      </c>
      <c r="F142" s="8">
        <v>56941</v>
      </c>
    </row>
    <row r="143" ht="12.75">
      <c r="F143" s="8"/>
    </row>
    <row r="144" spans="2:6" ht="12.75">
      <c r="B144" s="2" t="s">
        <v>204</v>
      </c>
      <c r="F144" s="8"/>
    </row>
    <row r="145" spans="2:6" ht="12.75">
      <c r="B145" s="2" t="s">
        <v>205</v>
      </c>
      <c r="F145" s="8"/>
    </row>
    <row r="146" spans="1:6" ht="12.75">
      <c r="A146" s="20">
        <v>44</v>
      </c>
      <c r="B146" s="2" t="s">
        <v>206</v>
      </c>
      <c r="F146" s="8">
        <v>2558</v>
      </c>
    </row>
    <row r="147" spans="1:6" ht="12.75">
      <c r="A147" s="20">
        <v>45</v>
      </c>
      <c r="B147" s="2" t="s">
        <v>207</v>
      </c>
      <c r="F147" s="8">
        <v>3866</v>
      </c>
    </row>
    <row r="148" spans="1:6" ht="12.75">
      <c r="A148" s="20">
        <v>46</v>
      </c>
      <c r="B148" s="18" t="s">
        <v>139</v>
      </c>
      <c r="F148" s="8">
        <v>6424</v>
      </c>
    </row>
    <row r="149" spans="1:6" ht="12.75">
      <c r="A149" s="7" t="s">
        <v>121</v>
      </c>
      <c r="B149" s="2" t="s">
        <v>208</v>
      </c>
      <c r="F149" s="8">
        <v>4766</v>
      </c>
    </row>
    <row r="150" spans="1:6" ht="12.75">
      <c r="A150" s="7" t="s">
        <v>321</v>
      </c>
      <c r="B150" s="2" t="s">
        <v>209</v>
      </c>
      <c r="F150" s="8">
        <v>277</v>
      </c>
    </row>
    <row r="151" ht="12.75">
      <c r="F151" s="8"/>
    </row>
    <row r="152" spans="2:6" ht="12.75">
      <c r="B152" s="2" t="s">
        <v>210</v>
      </c>
      <c r="F152" s="8"/>
    </row>
    <row r="153" spans="2:6" ht="12.75">
      <c r="B153" s="2" t="s">
        <v>211</v>
      </c>
      <c r="F153" s="8"/>
    </row>
    <row r="154" spans="1:6" ht="12.75">
      <c r="A154" s="20">
        <v>47</v>
      </c>
      <c r="B154" s="2" t="s">
        <v>206</v>
      </c>
      <c r="F154" s="8">
        <v>3099</v>
      </c>
    </row>
    <row r="155" spans="1:6" ht="12.75">
      <c r="A155" s="20">
        <v>48</v>
      </c>
      <c r="B155" s="2" t="s">
        <v>207</v>
      </c>
      <c r="F155" s="8">
        <v>5875</v>
      </c>
    </row>
    <row r="156" spans="1:6" ht="12.75">
      <c r="A156" s="20">
        <v>49</v>
      </c>
      <c r="B156" s="18" t="s">
        <v>139</v>
      </c>
      <c r="F156" s="8">
        <v>8994</v>
      </c>
    </row>
    <row r="157" spans="1:6" ht="12.75">
      <c r="A157" s="7" t="s">
        <v>325</v>
      </c>
      <c r="B157" s="2" t="s">
        <v>449</v>
      </c>
      <c r="F157" s="8">
        <v>6059</v>
      </c>
    </row>
    <row r="158" spans="1:6" ht="12.75">
      <c r="A158" s="7" t="s">
        <v>326</v>
      </c>
      <c r="B158" s="2" t="s">
        <v>450</v>
      </c>
      <c r="F158" s="8">
        <v>768</v>
      </c>
    </row>
    <row r="159" ht="12.75">
      <c r="F159" s="8"/>
    </row>
    <row r="160" spans="2:6" ht="12.75">
      <c r="B160" s="2" t="s">
        <v>451</v>
      </c>
      <c r="F160" s="8"/>
    </row>
    <row r="161" spans="1:6" ht="12.75">
      <c r="A161" s="20">
        <v>50</v>
      </c>
      <c r="B161" s="2" t="s">
        <v>452</v>
      </c>
      <c r="F161" s="8">
        <v>319</v>
      </c>
    </row>
    <row r="162" spans="1:6" ht="12.75">
      <c r="A162" s="19" t="s">
        <v>328</v>
      </c>
      <c r="B162" s="2" t="s">
        <v>453</v>
      </c>
      <c r="F162" s="8">
        <v>48</v>
      </c>
    </row>
    <row r="163" spans="1:6" ht="12.75">
      <c r="A163" s="20">
        <v>51</v>
      </c>
      <c r="B163" s="2" t="s">
        <v>454</v>
      </c>
      <c r="F163" s="8">
        <v>6220</v>
      </c>
    </row>
    <row r="164" spans="1:6" ht="12.75">
      <c r="A164" s="7" t="s">
        <v>330</v>
      </c>
      <c r="B164" s="2" t="s">
        <v>220</v>
      </c>
      <c r="F164" s="8"/>
    </row>
    <row r="165" spans="2:6" ht="12.75">
      <c r="B165" s="2" t="s">
        <v>221</v>
      </c>
      <c r="F165" s="8">
        <v>27</v>
      </c>
    </row>
    <row r="166" spans="1:6" ht="12.75">
      <c r="A166" s="7" t="s">
        <v>331</v>
      </c>
      <c r="B166" s="2" t="s">
        <v>220</v>
      </c>
      <c r="F166" s="8"/>
    </row>
    <row r="167" spans="2:6" ht="12.75">
      <c r="B167" s="2" t="s">
        <v>222</v>
      </c>
      <c r="F167" s="8">
        <v>492</v>
      </c>
    </row>
    <row r="168" ht="12.75">
      <c r="F168" s="8"/>
    </row>
    <row r="169" spans="1:6" ht="12.75">
      <c r="A169" s="18" t="s">
        <v>223</v>
      </c>
      <c r="F169" s="8"/>
    </row>
    <row r="170" ht="12.75">
      <c r="F170" s="8"/>
    </row>
    <row r="171" spans="1:6" ht="12.75">
      <c r="A171" s="7" t="s">
        <v>177</v>
      </c>
      <c r="C171" s="7" t="s">
        <v>169</v>
      </c>
      <c r="F171" s="26" t="s">
        <v>161</v>
      </c>
    </row>
    <row r="172" ht="12.75">
      <c r="F172" s="8"/>
    </row>
    <row r="173" spans="1:6" ht="12.75">
      <c r="A173" s="20">
        <v>52</v>
      </c>
      <c r="B173" s="2" t="s">
        <v>278</v>
      </c>
      <c r="F173" s="8">
        <v>95</v>
      </c>
    </row>
    <row r="174" spans="1:6" ht="12.75">
      <c r="A174" s="19" t="s">
        <v>122</v>
      </c>
      <c r="B174" s="2" t="s">
        <v>225</v>
      </c>
      <c r="F174" s="8"/>
    </row>
    <row r="175" spans="2:6" ht="12.75">
      <c r="B175" s="2" t="s">
        <v>226</v>
      </c>
      <c r="F175" s="8">
        <v>187</v>
      </c>
    </row>
    <row r="176" spans="1:6" ht="12.75">
      <c r="A176" s="20">
        <v>53</v>
      </c>
      <c r="B176" s="2" t="s">
        <v>67</v>
      </c>
      <c r="F176" s="8">
        <v>34121</v>
      </c>
    </row>
    <row r="177" spans="1:6" ht="12.75">
      <c r="A177" s="20">
        <v>54</v>
      </c>
      <c r="B177" s="2" t="s">
        <v>68</v>
      </c>
      <c r="F177" s="8">
        <v>1862</v>
      </c>
    </row>
    <row r="178" ht="12.75">
      <c r="F178" s="8"/>
    </row>
    <row r="179" ht="12.75">
      <c r="B179" s="27"/>
    </row>
  </sheetData>
  <printOptions gridLines="1" headings="1"/>
  <pageMargins left="0.25" right="0.25" top="1" bottom="1" header="0.5" footer="0.5"/>
  <pageSetup orientation="portrait"/>
  <headerFooter alignWithMargins="0">
    <oddFooter>&amp;C&amp;F&amp;RPage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179"/>
  <sheetViews>
    <sheetView zoomScale="120" zoomScaleNormal="120" workbookViewId="0" topLeftCell="A1">
      <selection activeCell="H1" sqref="H1"/>
    </sheetView>
  </sheetViews>
  <sheetFormatPr defaultColWidth="9.140625" defaultRowHeight="12.75"/>
  <cols>
    <col min="1" max="16384" width="11.421875" style="2" customWidth="1"/>
  </cols>
  <sheetData>
    <row r="1" spans="1:3" ht="18">
      <c r="A1" s="11" t="s">
        <v>140</v>
      </c>
      <c r="B1" s="12"/>
      <c r="C1" s="12"/>
    </row>
    <row r="2" spans="1:3" ht="18">
      <c r="A2" s="12" t="s">
        <v>141</v>
      </c>
      <c r="B2" s="12"/>
      <c r="C2" s="12"/>
    </row>
    <row r="3" spans="1:3" ht="18">
      <c r="A3" s="13" t="s">
        <v>142</v>
      </c>
      <c r="B3" s="12"/>
      <c r="C3" s="12" t="s">
        <v>143</v>
      </c>
    </row>
    <row r="5" spans="1:5" ht="12.75">
      <c r="A5" s="14" t="s">
        <v>144</v>
      </c>
      <c r="B5" s="15" t="s">
        <v>128</v>
      </c>
      <c r="C5" s="16"/>
      <c r="D5" s="16"/>
      <c r="E5" s="17"/>
    </row>
    <row r="7" spans="1:5" ht="12.75">
      <c r="A7" s="18" t="s">
        <v>145</v>
      </c>
      <c r="C7" s="15" t="s">
        <v>462</v>
      </c>
      <c r="D7" s="16"/>
      <c r="E7" s="17"/>
    </row>
    <row r="9" spans="1:5" ht="12.75">
      <c r="A9" s="18" t="s">
        <v>147</v>
      </c>
      <c r="C9" s="15" t="s">
        <v>232</v>
      </c>
      <c r="D9" s="16"/>
      <c r="E9" s="17"/>
    </row>
    <row r="11" spans="1:3" ht="12.75">
      <c r="A11" s="18" t="s">
        <v>149</v>
      </c>
      <c r="B11" s="29" t="s">
        <v>233</v>
      </c>
      <c r="C11" s="30"/>
    </row>
    <row r="13" spans="1:3" ht="12.75">
      <c r="A13" s="18" t="s">
        <v>151</v>
      </c>
      <c r="B13" s="29" t="s">
        <v>234</v>
      </c>
      <c r="C13" s="30"/>
    </row>
    <row r="15" spans="1:5" ht="12.75">
      <c r="A15" s="18" t="s">
        <v>153</v>
      </c>
      <c r="C15" s="31" t="s">
        <v>235</v>
      </c>
      <c r="D15" s="32"/>
      <c r="E15" s="1"/>
    </row>
    <row r="19" ht="12.75">
      <c r="A19" s="18" t="s">
        <v>155</v>
      </c>
    </row>
    <row r="20" ht="12.75">
      <c r="A20" s="18" t="s">
        <v>156</v>
      </c>
    </row>
    <row r="21" ht="12.75">
      <c r="A21" s="18" t="s">
        <v>157</v>
      </c>
    </row>
    <row r="22" ht="12.75">
      <c r="A22" s="18"/>
    </row>
    <row r="24" ht="12.75">
      <c r="A24" s="18" t="s">
        <v>158</v>
      </c>
    </row>
    <row r="25" ht="12.75">
      <c r="A25" s="18"/>
    </row>
    <row r="26" spans="1:6" ht="12.75">
      <c r="A26" s="19" t="s">
        <v>159</v>
      </c>
      <c r="C26" s="7" t="s">
        <v>160</v>
      </c>
      <c r="F26" s="7" t="s">
        <v>161</v>
      </c>
    </row>
    <row r="28" spans="1:6" ht="12.75">
      <c r="A28" s="20">
        <v>1</v>
      </c>
      <c r="B28" s="2" t="s">
        <v>162</v>
      </c>
      <c r="F28" s="2">
        <v>0</v>
      </c>
    </row>
    <row r="29" ht="12.75">
      <c r="A29" s="20"/>
    </row>
    <row r="31" ht="12.75">
      <c r="A31" s="14" t="s">
        <v>163</v>
      </c>
    </row>
    <row r="33" spans="1:6" ht="12.75">
      <c r="A33" s="7" t="s">
        <v>159</v>
      </c>
      <c r="C33" s="7" t="s">
        <v>164</v>
      </c>
      <c r="F33" s="7" t="s">
        <v>165</v>
      </c>
    </row>
    <row r="34" spans="1:4" ht="12.75">
      <c r="A34" s="7"/>
      <c r="D34" s="7"/>
    </row>
    <row r="35" spans="1:6" ht="12.75">
      <c r="A35" s="20">
        <v>2</v>
      </c>
      <c r="B35" s="2" t="s">
        <v>166</v>
      </c>
      <c r="F35" s="2">
        <v>13</v>
      </c>
    </row>
    <row r="36" spans="1:6" ht="12.75">
      <c r="A36" s="19" t="s">
        <v>72</v>
      </c>
      <c r="B36" s="2" t="s">
        <v>218</v>
      </c>
      <c r="F36" s="2">
        <v>11</v>
      </c>
    </row>
    <row r="37" spans="1:6" ht="12.75">
      <c r="A37" s="19" t="s">
        <v>73</v>
      </c>
      <c r="B37" s="2" t="s">
        <v>219</v>
      </c>
      <c r="F37" s="2">
        <v>2</v>
      </c>
    </row>
    <row r="39" spans="1:6" ht="12.75">
      <c r="A39" s="20">
        <v>3</v>
      </c>
      <c r="B39" s="2" t="s">
        <v>224</v>
      </c>
      <c r="F39" s="2">
        <v>15</v>
      </c>
    </row>
    <row r="40" spans="1:6" ht="12.75">
      <c r="A40" s="19" t="s">
        <v>75</v>
      </c>
      <c r="B40" s="2" t="s">
        <v>229</v>
      </c>
      <c r="F40" s="2">
        <v>12</v>
      </c>
    </row>
    <row r="41" spans="1:6" ht="12.75">
      <c r="A41" s="20">
        <v>4</v>
      </c>
      <c r="B41" s="2" t="s">
        <v>167</v>
      </c>
      <c r="F41" s="2">
        <v>0</v>
      </c>
    </row>
    <row r="42" spans="1:6" ht="12.75">
      <c r="A42" s="20">
        <v>5</v>
      </c>
      <c r="B42" s="2" t="s">
        <v>230</v>
      </c>
      <c r="F42" s="2">
        <v>20</v>
      </c>
    </row>
    <row r="43" spans="1:6" ht="12.75">
      <c r="A43" s="20">
        <v>6</v>
      </c>
      <c r="B43" s="18" t="s">
        <v>335</v>
      </c>
      <c r="F43" s="2">
        <f>F35+F39+F41+F42</f>
        <v>48</v>
      </c>
    </row>
    <row r="46" ht="12.75">
      <c r="A46" s="18" t="s">
        <v>168</v>
      </c>
    </row>
    <row r="47" ht="12.75">
      <c r="D47" s="33"/>
    </row>
    <row r="48" spans="1:6" ht="12.75">
      <c r="A48" s="7" t="s">
        <v>159</v>
      </c>
      <c r="C48" s="7" t="s">
        <v>169</v>
      </c>
      <c r="F48" s="7" t="s">
        <v>170</v>
      </c>
    </row>
    <row r="49" spans="1:4" ht="12.75">
      <c r="A49" s="7"/>
      <c r="D49" s="7"/>
    </row>
    <row r="50" ht="12.75">
      <c r="B50" s="18" t="s">
        <v>171</v>
      </c>
    </row>
    <row r="51" spans="1:6" ht="12.75">
      <c r="A51" s="20">
        <v>7</v>
      </c>
      <c r="B51" s="2" t="s">
        <v>231</v>
      </c>
      <c r="F51" s="8">
        <v>859429</v>
      </c>
    </row>
    <row r="52" spans="1:7" ht="12.75">
      <c r="A52" s="19" t="s">
        <v>79</v>
      </c>
      <c r="B52" s="2" t="s">
        <v>239</v>
      </c>
      <c r="F52" s="8">
        <v>670286</v>
      </c>
      <c r="G52" s="7"/>
    </row>
    <row r="53" spans="1:7" ht="12.75">
      <c r="A53" s="20">
        <v>8</v>
      </c>
      <c r="B53" s="2" t="s">
        <v>241</v>
      </c>
      <c r="F53" s="8">
        <v>547706</v>
      </c>
      <c r="G53" s="7"/>
    </row>
    <row r="54" spans="1:6" ht="12.75">
      <c r="A54" s="20">
        <v>9</v>
      </c>
      <c r="B54" s="2" t="s">
        <v>242</v>
      </c>
      <c r="F54" s="8">
        <v>156555</v>
      </c>
    </row>
    <row r="55" ht="12.75">
      <c r="F55" s="8"/>
    </row>
    <row r="56" spans="2:6" ht="12.75">
      <c r="B56" s="18" t="s">
        <v>212</v>
      </c>
      <c r="F56" s="8"/>
    </row>
    <row r="57" spans="1:6" ht="12.75">
      <c r="A57" s="20">
        <v>10</v>
      </c>
      <c r="B57" s="2" t="s">
        <v>245</v>
      </c>
      <c r="F57" s="8">
        <v>222251</v>
      </c>
    </row>
    <row r="58" spans="1:6" ht="12.75">
      <c r="A58" s="7" t="s">
        <v>85</v>
      </c>
      <c r="B58" s="2" t="s">
        <v>246</v>
      </c>
      <c r="F58" s="8" t="s">
        <v>126</v>
      </c>
    </row>
    <row r="59" spans="1:6" ht="12.75">
      <c r="A59" s="20">
        <v>11</v>
      </c>
      <c r="B59" s="2" t="s">
        <v>172</v>
      </c>
      <c r="F59" s="8">
        <v>309839</v>
      </c>
    </row>
    <row r="60" spans="1:6" ht="12.75">
      <c r="A60" s="7" t="s">
        <v>288</v>
      </c>
      <c r="B60" s="2" t="s">
        <v>1</v>
      </c>
      <c r="F60" s="8" t="s">
        <v>126</v>
      </c>
    </row>
    <row r="61" spans="1:6" ht="12.75">
      <c r="A61" s="7" t="s">
        <v>289</v>
      </c>
      <c r="B61" s="2" t="s">
        <v>2</v>
      </c>
      <c r="F61" s="8" t="s">
        <v>126</v>
      </c>
    </row>
    <row r="62" spans="1:6" ht="12.75">
      <c r="A62" s="20">
        <v>12</v>
      </c>
      <c r="B62" s="2" t="s">
        <v>3</v>
      </c>
      <c r="F62" s="8">
        <v>45705</v>
      </c>
    </row>
    <row r="63" spans="1:6" ht="12.75">
      <c r="A63" s="20">
        <v>13</v>
      </c>
      <c r="B63" s="2" t="s">
        <v>4</v>
      </c>
      <c r="F63" s="8">
        <v>0</v>
      </c>
    </row>
    <row r="64" spans="1:6" ht="12.75">
      <c r="A64" s="20">
        <v>14</v>
      </c>
      <c r="B64" s="2" t="s">
        <v>5</v>
      </c>
      <c r="F64" s="8">
        <v>81833</v>
      </c>
    </row>
    <row r="65" spans="1:6" ht="12.75">
      <c r="A65" s="19" t="s">
        <v>293</v>
      </c>
      <c r="B65" s="2" t="s">
        <v>6</v>
      </c>
      <c r="F65" s="8">
        <v>29792</v>
      </c>
    </row>
    <row r="66" spans="1:6" ht="12.75">
      <c r="A66" s="20">
        <v>15</v>
      </c>
      <c r="B66" s="2" t="s">
        <v>173</v>
      </c>
      <c r="F66" s="8">
        <v>1987</v>
      </c>
    </row>
    <row r="67" spans="1:7" ht="12.75">
      <c r="A67" s="20">
        <v>16</v>
      </c>
      <c r="B67" s="2" t="s">
        <v>8</v>
      </c>
      <c r="F67" s="8">
        <v>0</v>
      </c>
      <c r="G67" s="7"/>
    </row>
    <row r="68" ht="12.75">
      <c r="F68" s="8"/>
    </row>
    <row r="69" spans="1:6" ht="12.75">
      <c r="A69" s="20">
        <v>17</v>
      </c>
      <c r="B69" s="2" t="s">
        <v>9</v>
      </c>
      <c r="F69" s="8">
        <v>6555</v>
      </c>
    </row>
    <row r="70" spans="1:6" ht="12.75">
      <c r="A70" s="20">
        <v>18</v>
      </c>
      <c r="B70" s="2" t="s">
        <v>10</v>
      </c>
      <c r="F70" s="8">
        <v>11643</v>
      </c>
    </row>
    <row r="71" spans="1:6" ht="12.75">
      <c r="A71" s="20">
        <v>19</v>
      </c>
      <c r="B71" s="2" t="s">
        <v>11</v>
      </c>
      <c r="F71" s="8">
        <v>69317</v>
      </c>
    </row>
    <row r="72" spans="1:6" ht="12.75">
      <c r="A72" s="20">
        <v>20</v>
      </c>
      <c r="B72" s="2" t="s">
        <v>174</v>
      </c>
      <c r="F72" s="8">
        <v>0</v>
      </c>
    </row>
    <row r="73" spans="1:6" ht="12.75">
      <c r="A73" s="20">
        <v>21</v>
      </c>
      <c r="B73" s="2" t="s">
        <v>13</v>
      </c>
      <c r="F73" s="8">
        <v>145566</v>
      </c>
    </row>
    <row r="74" spans="1:6" ht="12.75">
      <c r="A74" s="20">
        <v>22</v>
      </c>
      <c r="B74" s="18" t="s">
        <v>345</v>
      </c>
      <c r="F74" s="8">
        <f>SUM(F51+F53+F54+F57+F59+F62+F63+F64+F66+F67+F69+F70+F71+F72+F73)</f>
        <v>2458386</v>
      </c>
    </row>
    <row r="75" spans="1:6" ht="12.75">
      <c r="A75" s="20">
        <v>23</v>
      </c>
      <c r="B75" s="2" t="s">
        <v>14</v>
      </c>
      <c r="F75" s="8">
        <v>0</v>
      </c>
    </row>
    <row r="76" spans="1:6" ht="12.75">
      <c r="A76" s="7" t="s">
        <v>304</v>
      </c>
      <c r="B76" s="2" t="s">
        <v>175</v>
      </c>
      <c r="F76" s="8">
        <f>F74+F75</f>
        <v>2458386</v>
      </c>
    </row>
    <row r="77" spans="1:6" ht="12.75">
      <c r="A77" s="7"/>
      <c r="F77" s="8"/>
    </row>
    <row r="78" spans="1:6" ht="12.75">
      <c r="A78" s="7"/>
      <c r="F78" s="8"/>
    </row>
    <row r="79" spans="1:6" ht="12.75">
      <c r="A79" s="14" t="s">
        <v>176</v>
      </c>
      <c r="F79" s="8"/>
    </row>
    <row r="80" ht="12.75">
      <c r="F80" s="8"/>
    </row>
    <row r="81" spans="1:6" ht="12.75">
      <c r="A81" s="7" t="s">
        <v>177</v>
      </c>
      <c r="C81" s="23" t="s">
        <v>169</v>
      </c>
      <c r="E81" s="7" t="s">
        <v>213</v>
      </c>
      <c r="F81" s="26" t="s">
        <v>178</v>
      </c>
    </row>
    <row r="82" ht="12.75">
      <c r="F82" s="8"/>
    </row>
    <row r="83" spans="2:6" ht="12.75">
      <c r="B83" s="2" t="s">
        <v>179</v>
      </c>
      <c r="F83" s="8"/>
    </row>
    <row r="84" spans="2:6" ht="12.75">
      <c r="B84" s="2" t="s">
        <v>180</v>
      </c>
      <c r="F84" s="8"/>
    </row>
    <row r="85" spans="2:6" ht="12.75">
      <c r="B85" s="2" t="s">
        <v>181</v>
      </c>
      <c r="F85" s="8"/>
    </row>
    <row r="86" spans="2:6" ht="12.75">
      <c r="B86" s="2" t="s">
        <v>182</v>
      </c>
      <c r="F86" s="8"/>
    </row>
    <row r="87" spans="1:8" ht="12.75">
      <c r="A87" s="20">
        <v>24</v>
      </c>
      <c r="B87" s="2" t="s">
        <v>183</v>
      </c>
      <c r="E87" s="8">
        <v>7390</v>
      </c>
      <c r="F87" s="8">
        <v>440181</v>
      </c>
      <c r="H87" s="93">
        <v>0</v>
      </c>
    </row>
    <row r="88" spans="1:6" ht="12.75">
      <c r="A88" s="20">
        <v>25</v>
      </c>
      <c r="B88" s="2" t="s">
        <v>184</v>
      </c>
      <c r="E88" s="8" t="s">
        <v>126</v>
      </c>
      <c r="F88" s="8" t="s">
        <v>126</v>
      </c>
    </row>
    <row r="89" spans="1:6" ht="12.75">
      <c r="A89" s="7" t="s">
        <v>307</v>
      </c>
      <c r="B89" s="2" t="s">
        <v>15</v>
      </c>
      <c r="E89" s="8">
        <v>6613</v>
      </c>
      <c r="F89" s="8" t="s">
        <v>126</v>
      </c>
    </row>
    <row r="90" spans="1:6" ht="12.75">
      <c r="A90" s="7" t="s">
        <v>309</v>
      </c>
      <c r="B90" s="2" t="s">
        <v>17</v>
      </c>
      <c r="E90" s="8">
        <v>6498</v>
      </c>
      <c r="F90" s="26" t="s">
        <v>185</v>
      </c>
    </row>
    <row r="91" spans="1:6" ht="12.75">
      <c r="A91" s="7" t="s">
        <v>92</v>
      </c>
      <c r="B91" s="2" t="s">
        <v>18</v>
      </c>
      <c r="E91" s="8">
        <v>115</v>
      </c>
      <c r="F91" s="26" t="s">
        <v>185</v>
      </c>
    </row>
    <row r="92" spans="1:6" ht="12.75">
      <c r="A92" s="7" t="s">
        <v>93</v>
      </c>
      <c r="B92" s="2" t="s">
        <v>19</v>
      </c>
      <c r="E92" s="8">
        <v>777</v>
      </c>
      <c r="F92" s="8" t="s">
        <v>126</v>
      </c>
    </row>
    <row r="93" spans="1:6" ht="12.75">
      <c r="A93" s="7" t="s">
        <v>94</v>
      </c>
      <c r="B93" s="2" t="s">
        <v>20</v>
      </c>
      <c r="E93" s="8" t="s">
        <v>126</v>
      </c>
      <c r="F93" s="8" t="s">
        <v>126</v>
      </c>
    </row>
    <row r="94" spans="1:6" ht="12.75">
      <c r="A94" s="7" t="s">
        <v>95</v>
      </c>
      <c r="B94" s="2" t="s">
        <v>21</v>
      </c>
      <c r="E94" s="8" t="s">
        <v>126</v>
      </c>
      <c r="F94" s="8" t="s">
        <v>126</v>
      </c>
    </row>
    <row r="95" spans="1:6" ht="12.75">
      <c r="A95" s="7" t="s">
        <v>96</v>
      </c>
      <c r="B95" s="2" t="s">
        <v>22</v>
      </c>
      <c r="E95" s="8">
        <v>2810</v>
      </c>
      <c r="F95" s="26" t="s">
        <v>185</v>
      </c>
    </row>
    <row r="96" spans="1:6" ht="12.75">
      <c r="A96" s="19" t="s">
        <v>308</v>
      </c>
      <c r="B96" s="2" t="s">
        <v>42</v>
      </c>
      <c r="E96" s="8" t="s">
        <v>126</v>
      </c>
      <c r="F96" s="8" t="s">
        <v>126</v>
      </c>
    </row>
    <row r="97" spans="5:6" ht="12.75">
      <c r="E97" s="8"/>
      <c r="F97" s="8"/>
    </row>
    <row r="98" spans="2:6" ht="12.75">
      <c r="B98" s="2" t="s">
        <v>186</v>
      </c>
      <c r="E98" s="8"/>
      <c r="F98" s="8"/>
    </row>
    <row r="99" spans="2:6" ht="12.75">
      <c r="B99" s="2" t="s">
        <v>187</v>
      </c>
      <c r="E99" s="8"/>
      <c r="F99" s="8"/>
    </row>
    <row r="100" spans="1:6" ht="12.75">
      <c r="A100" s="20">
        <v>26</v>
      </c>
      <c r="B100" s="2" t="s">
        <v>188</v>
      </c>
      <c r="E100" s="8">
        <v>3326</v>
      </c>
      <c r="F100" s="8">
        <v>49563</v>
      </c>
    </row>
    <row r="101" spans="1:6" ht="12.75">
      <c r="A101" s="20">
        <v>27</v>
      </c>
      <c r="B101" s="2" t="s">
        <v>184</v>
      </c>
      <c r="E101" s="8" t="s">
        <v>126</v>
      </c>
      <c r="F101" s="8" t="s">
        <v>126</v>
      </c>
    </row>
    <row r="102" spans="5:6" ht="12.75">
      <c r="E102" s="8"/>
      <c r="F102" s="8"/>
    </row>
    <row r="103" spans="2:6" ht="12.75">
      <c r="B103" s="2" t="s">
        <v>189</v>
      </c>
      <c r="E103" s="8"/>
      <c r="F103" s="8"/>
    </row>
    <row r="104" spans="2:6" ht="12.75">
      <c r="B104" s="2" t="s">
        <v>190</v>
      </c>
      <c r="E104" s="8"/>
      <c r="F104" s="8"/>
    </row>
    <row r="105" spans="1:6" ht="12.75">
      <c r="A105" s="20">
        <v>28</v>
      </c>
      <c r="B105" s="2" t="s">
        <v>346</v>
      </c>
      <c r="E105" s="8">
        <v>0</v>
      </c>
      <c r="F105" s="8">
        <v>2272</v>
      </c>
    </row>
    <row r="106" spans="1:6" ht="12.75">
      <c r="A106" s="20">
        <v>29</v>
      </c>
      <c r="B106" s="2" t="s">
        <v>191</v>
      </c>
      <c r="E106" s="8">
        <v>0</v>
      </c>
      <c r="F106" s="8">
        <v>2272</v>
      </c>
    </row>
    <row r="107" spans="1:6" ht="12.75">
      <c r="A107" s="19" t="s">
        <v>101</v>
      </c>
      <c r="B107" s="2" t="s">
        <v>192</v>
      </c>
      <c r="E107" s="8">
        <v>0</v>
      </c>
      <c r="F107" s="8">
        <v>1705</v>
      </c>
    </row>
    <row r="108" spans="1:6" ht="12.75">
      <c r="A108" s="7" t="s">
        <v>102</v>
      </c>
      <c r="B108" s="2" t="s">
        <v>193</v>
      </c>
      <c r="E108" s="8">
        <v>0</v>
      </c>
      <c r="F108" s="8">
        <v>567</v>
      </c>
    </row>
    <row r="109" spans="1:6" ht="12.75">
      <c r="A109" s="7" t="s">
        <v>113</v>
      </c>
      <c r="B109" s="2" t="s">
        <v>45</v>
      </c>
      <c r="E109" s="7" t="s">
        <v>185</v>
      </c>
      <c r="F109" s="8">
        <v>6949</v>
      </c>
    </row>
    <row r="110" spans="1:6" ht="12.75">
      <c r="A110" s="7"/>
      <c r="F110" s="8"/>
    </row>
    <row r="111" spans="2:6" ht="12.75">
      <c r="B111" s="2" t="s">
        <v>194</v>
      </c>
      <c r="F111" s="8"/>
    </row>
    <row r="112" spans="1:6" ht="12.75">
      <c r="A112" s="20">
        <v>30</v>
      </c>
      <c r="B112" s="2" t="s">
        <v>188</v>
      </c>
      <c r="E112" s="8">
        <v>3895</v>
      </c>
      <c r="F112" s="8">
        <v>687888</v>
      </c>
    </row>
    <row r="113" spans="1:6" ht="12.75">
      <c r="A113" s="20">
        <v>31</v>
      </c>
      <c r="B113" s="2" t="s">
        <v>184</v>
      </c>
      <c r="E113" s="8" t="s">
        <v>126</v>
      </c>
      <c r="F113" s="8" t="s">
        <v>126</v>
      </c>
    </row>
    <row r="114" spans="5:6" ht="12.75">
      <c r="E114" s="8"/>
      <c r="F114" s="8"/>
    </row>
    <row r="115" spans="1:6" ht="12.75">
      <c r="A115" s="20">
        <v>32</v>
      </c>
      <c r="B115" s="2" t="s">
        <v>31</v>
      </c>
      <c r="E115" s="8">
        <v>0</v>
      </c>
      <c r="F115" s="8">
        <v>2000</v>
      </c>
    </row>
    <row r="116" spans="1:6" ht="12.75">
      <c r="A116" s="20">
        <v>33</v>
      </c>
      <c r="B116" s="2" t="s">
        <v>195</v>
      </c>
      <c r="E116" s="8">
        <v>0</v>
      </c>
      <c r="F116" s="8">
        <v>150</v>
      </c>
    </row>
    <row r="117" spans="1:6" ht="12.75">
      <c r="A117" s="20">
        <v>34</v>
      </c>
      <c r="B117" s="2" t="s">
        <v>197</v>
      </c>
      <c r="E117" s="8">
        <v>0</v>
      </c>
      <c r="F117" s="8">
        <v>5170</v>
      </c>
    </row>
    <row r="118" spans="1:6" ht="12.75">
      <c r="A118" s="20"/>
      <c r="E118" s="8"/>
      <c r="F118" s="8"/>
    </row>
    <row r="119" spans="2:6" ht="12.75">
      <c r="B119" s="2" t="s">
        <v>198</v>
      </c>
      <c r="E119" s="8"/>
      <c r="F119" s="8"/>
    </row>
    <row r="120" spans="1:6" ht="12.75">
      <c r="A120" s="20">
        <v>35</v>
      </c>
      <c r="B120" s="2" t="s">
        <v>188</v>
      </c>
      <c r="E120" s="8">
        <v>20</v>
      </c>
      <c r="F120" s="8">
        <v>8249</v>
      </c>
    </row>
    <row r="121" spans="1:6" ht="12.75">
      <c r="A121" s="20">
        <v>36</v>
      </c>
      <c r="B121" s="2" t="s">
        <v>184</v>
      </c>
      <c r="E121" s="8">
        <v>20</v>
      </c>
      <c r="F121" s="8">
        <v>8249</v>
      </c>
    </row>
    <row r="122" spans="5:6" ht="12.75">
      <c r="E122" s="8"/>
      <c r="F122" s="8"/>
    </row>
    <row r="123" spans="2:6" ht="12.75">
      <c r="B123" s="2" t="s">
        <v>442</v>
      </c>
      <c r="E123" s="8"/>
      <c r="F123" s="8"/>
    </row>
    <row r="124" spans="1:6" ht="12.75">
      <c r="A124" s="20">
        <v>37</v>
      </c>
      <c r="B124" s="2" t="s">
        <v>188</v>
      </c>
      <c r="E124" s="8">
        <v>155</v>
      </c>
      <c r="F124" s="8">
        <v>5767</v>
      </c>
    </row>
    <row r="125" spans="1:6" ht="12.75">
      <c r="A125" s="20">
        <v>38</v>
      </c>
      <c r="B125" s="2" t="s">
        <v>184</v>
      </c>
      <c r="E125" s="8">
        <v>155</v>
      </c>
      <c r="F125" s="8">
        <v>5767</v>
      </c>
    </row>
    <row r="126" spans="1:6" ht="12.75">
      <c r="A126" s="20"/>
      <c r="E126" s="8"/>
      <c r="F126" s="8"/>
    </row>
    <row r="127" spans="1:6" ht="12.75">
      <c r="A127" s="20"/>
      <c r="B127" s="2" t="s">
        <v>443</v>
      </c>
      <c r="E127" s="8"/>
      <c r="F127" s="8"/>
    </row>
    <row r="128" spans="1:6" ht="12.75">
      <c r="A128" s="20">
        <v>39</v>
      </c>
      <c r="B128" s="2" t="s">
        <v>188</v>
      </c>
      <c r="E128" s="8">
        <v>56</v>
      </c>
      <c r="F128" s="8">
        <v>310</v>
      </c>
    </row>
    <row r="129" spans="1:6" ht="12.75">
      <c r="A129" s="20">
        <v>40</v>
      </c>
      <c r="B129" s="2" t="s">
        <v>184</v>
      </c>
      <c r="E129" s="8">
        <v>56</v>
      </c>
      <c r="F129" s="8">
        <v>310</v>
      </c>
    </row>
    <row r="130" spans="5:6" ht="12.75">
      <c r="E130" s="8"/>
      <c r="F130" s="8"/>
    </row>
    <row r="131" spans="1:6" ht="12.75">
      <c r="A131" s="20">
        <v>41</v>
      </c>
      <c r="B131" s="2" t="s">
        <v>40</v>
      </c>
      <c r="E131" s="8" t="s">
        <v>126</v>
      </c>
      <c r="F131" s="8" t="s">
        <v>126</v>
      </c>
    </row>
    <row r="132" ht="12.75">
      <c r="F132" s="8"/>
    </row>
    <row r="133" ht="12.75">
      <c r="F133" s="8"/>
    </row>
    <row r="134" spans="1:6" ht="12.75">
      <c r="A134" s="18" t="s">
        <v>444</v>
      </c>
      <c r="F134" s="8"/>
    </row>
    <row r="135" spans="1:6" ht="12.75">
      <c r="A135" s="18"/>
      <c r="F135" s="8"/>
    </row>
    <row r="136" spans="1:6" ht="12.75">
      <c r="A136" s="18"/>
      <c r="F136" s="26" t="s">
        <v>161</v>
      </c>
    </row>
    <row r="137" ht="12.75">
      <c r="F137" s="8"/>
    </row>
    <row r="138" spans="2:6" ht="12.75">
      <c r="B138" s="2" t="s">
        <v>445</v>
      </c>
      <c r="F138" s="8"/>
    </row>
    <row r="139" spans="1:6" ht="12.75">
      <c r="A139" s="20">
        <v>42</v>
      </c>
      <c r="B139" s="2" t="s">
        <v>50</v>
      </c>
      <c r="F139" s="8">
        <v>67894</v>
      </c>
    </row>
    <row r="140" spans="1:6" ht="12.75">
      <c r="A140" s="19" t="s">
        <v>115</v>
      </c>
      <c r="B140" s="2" t="s">
        <v>51</v>
      </c>
      <c r="F140" s="8">
        <v>93510</v>
      </c>
    </row>
    <row r="141" spans="1:6" ht="12.75">
      <c r="A141" s="19" t="s">
        <v>116</v>
      </c>
      <c r="B141" s="2" t="s">
        <v>52</v>
      </c>
      <c r="F141" s="8">
        <v>188</v>
      </c>
    </row>
    <row r="142" spans="1:6" ht="12.75">
      <c r="A142" s="20">
        <v>43</v>
      </c>
      <c r="B142" s="2" t="s">
        <v>446</v>
      </c>
      <c r="F142" s="8">
        <v>20306</v>
      </c>
    </row>
    <row r="143" ht="12.75">
      <c r="F143" s="8"/>
    </row>
    <row r="144" spans="2:6" ht="12.75">
      <c r="B144" s="2" t="s">
        <v>204</v>
      </c>
      <c r="F144" s="8"/>
    </row>
    <row r="145" spans="2:6" ht="12.75">
      <c r="B145" s="2" t="s">
        <v>205</v>
      </c>
      <c r="F145" s="8"/>
    </row>
    <row r="146" spans="1:6" ht="12.75">
      <c r="A146" s="20">
        <v>44</v>
      </c>
      <c r="B146" s="2" t="s">
        <v>206</v>
      </c>
      <c r="F146" s="8">
        <v>1750</v>
      </c>
    </row>
    <row r="147" spans="1:6" ht="12.75">
      <c r="A147" s="20">
        <v>45</v>
      </c>
      <c r="B147" s="2" t="s">
        <v>207</v>
      </c>
      <c r="F147" s="8">
        <v>1750</v>
      </c>
    </row>
    <row r="148" spans="1:6" ht="12.75">
      <c r="A148" s="20">
        <v>46</v>
      </c>
      <c r="B148" s="18" t="s">
        <v>139</v>
      </c>
      <c r="F148" s="8">
        <v>3500</v>
      </c>
    </row>
    <row r="149" spans="1:6" ht="12.75">
      <c r="A149" s="7" t="s">
        <v>121</v>
      </c>
      <c r="B149" s="2" t="s">
        <v>208</v>
      </c>
      <c r="F149" s="8">
        <v>2500</v>
      </c>
    </row>
    <row r="150" spans="1:6" ht="12.75">
      <c r="A150" s="7" t="s">
        <v>321</v>
      </c>
      <c r="B150" s="2" t="s">
        <v>209</v>
      </c>
      <c r="F150" s="8">
        <v>150</v>
      </c>
    </row>
    <row r="151" ht="12.75">
      <c r="F151" s="8"/>
    </row>
    <row r="152" spans="2:6" ht="12.75">
      <c r="B152" s="2" t="s">
        <v>210</v>
      </c>
      <c r="F152" s="8"/>
    </row>
    <row r="153" spans="2:6" ht="12.75">
      <c r="B153" s="2" t="s">
        <v>211</v>
      </c>
      <c r="F153" s="8"/>
    </row>
    <row r="154" spans="1:6" ht="12.75">
      <c r="A154" s="20">
        <v>47</v>
      </c>
      <c r="B154" s="2" t="s">
        <v>206</v>
      </c>
      <c r="F154" s="8">
        <v>800</v>
      </c>
    </row>
    <row r="155" spans="1:6" ht="12.75">
      <c r="A155" s="20">
        <v>48</v>
      </c>
      <c r="B155" s="2" t="s">
        <v>207</v>
      </c>
      <c r="F155" s="8">
        <v>2850</v>
      </c>
    </row>
    <row r="156" spans="1:6" ht="12.75">
      <c r="A156" s="20">
        <v>49</v>
      </c>
      <c r="B156" s="18" t="s">
        <v>139</v>
      </c>
      <c r="F156" s="8">
        <v>3650</v>
      </c>
    </row>
    <row r="157" spans="1:6" ht="12.75">
      <c r="A157" s="7" t="s">
        <v>325</v>
      </c>
      <c r="B157" s="2" t="s">
        <v>449</v>
      </c>
      <c r="F157" s="8">
        <v>2400</v>
      </c>
    </row>
    <row r="158" spans="1:6" ht="12.75">
      <c r="A158" s="7" t="s">
        <v>326</v>
      </c>
      <c r="B158" s="2" t="s">
        <v>450</v>
      </c>
      <c r="F158" s="8">
        <v>50</v>
      </c>
    </row>
    <row r="159" ht="12.75">
      <c r="F159" s="8"/>
    </row>
    <row r="160" spans="2:6" ht="12.75">
      <c r="B160" s="2" t="s">
        <v>451</v>
      </c>
      <c r="F160" s="8"/>
    </row>
    <row r="161" spans="1:6" ht="12.75">
      <c r="A161" s="20">
        <v>50</v>
      </c>
      <c r="B161" s="2" t="s">
        <v>452</v>
      </c>
      <c r="F161" s="8">
        <v>82</v>
      </c>
    </row>
    <row r="162" spans="1:6" ht="12.75">
      <c r="A162" s="19" t="s">
        <v>328</v>
      </c>
      <c r="B162" s="2" t="s">
        <v>453</v>
      </c>
      <c r="F162" s="8">
        <v>44</v>
      </c>
    </row>
    <row r="163" spans="1:6" ht="12.75">
      <c r="A163" s="20">
        <v>51</v>
      </c>
      <c r="B163" s="2" t="s">
        <v>454</v>
      </c>
      <c r="F163" s="8">
        <v>2173</v>
      </c>
    </row>
    <row r="164" spans="1:6" ht="12.75">
      <c r="A164" s="7" t="s">
        <v>330</v>
      </c>
      <c r="B164" s="2" t="s">
        <v>220</v>
      </c>
      <c r="F164" s="8">
        <v>14</v>
      </c>
    </row>
    <row r="165" spans="2:6" ht="12.75">
      <c r="B165" s="2" t="s">
        <v>221</v>
      </c>
      <c r="F165" s="8"/>
    </row>
    <row r="166" spans="1:6" ht="12.75">
      <c r="A166" s="7" t="s">
        <v>331</v>
      </c>
      <c r="B166" s="2" t="s">
        <v>220</v>
      </c>
      <c r="F166" s="8">
        <v>2173</v>
      </c>
    </row>
    <row r="167" spans="2:6" ht="12.75">
      <c r="B167" s="2" t="s">
        <v>222</v>
      </c>
      <c r="F167" s="8"/>
    </row>
    <row r="168" ht="12.75">
      <c r="F168" s="8"/>
    </row>
    <row r="169" spans="1:6" ht="12.75">
      <c r="A169" s="18" t="s">
        <v>223</v>
      </c>
      <c r="F169" s="8"/>
    </row>
    <row r="170" ht="12.75">
      <c r="F170" s="8"/>
    </row>
    <row r="171" spans="1:6" ht="12.75">
      <c r="A171" s="7" t="s">
        <v>177</v>
      </c>
      <c r="C171" s="7" t="s">
        <v>169</v>
      </c>
      <c r="F171" s="26" t="s">
        <v>161</v>
      </c>
    </row>
    <row r="172" ht="12.75">
      <c r="F172" s="8"/>
    </row>
    <row r="173" spans="1:6" ht="12.75">
      <c r="A173" s="20">
        <v>52</v>
      </c>
      <c r="B173" s="2" t="s">
        <v>278</v>
      </c>
      <c r="F173" s="8">
        <v>83</v>
      </c>
    </row>
    <row r="174" spans="1:6" ht="12.75">
      <c r="A174" s="19" t="s">
        <v>122</v>
      </c>
      <c r="B174" s="2" t="s">
        <v>225</v>
      </c>
      <c r="F174" s="8">
        <v>76</v>
      </c>
    </row>
    <row r="175" spans="2:6" ht="12.75">
      <c r="B175" s="2" t="s">
        <v>226</v>
      </c>
      <c r="F175" s="8"/>
    </row>
    <row r="176" spans="1:6" ht="12.75">
      <c r="A176" s="20">
        <v>53</v>
      </c>
      <c r="B176" s="2" t="s">
        <v>67</v>
      </c>
      <c r="F176" s="8">
        <v>15776</v>
      </c>
    </row>
    <row r="177" spans="1:6" ht="12.75">
      <c r="A177" s="20">
        <v>54</v>
      </c>
      <c r="B177" s="2" t="s">
        <v>68</v>
      </c>
      <c r="F177" s="8">
        <v>882</v>
      </c>
    </row>
    <row r="179" ht="12.75">
      <c r="B179" s="27"/>
    </row>
  </sheetData>
  <printOptions gridLines="1"/>
  <pageMargins left="0.75" right="0.75" top="1" bottom="1" header="0.5" footer="0.5"/>
  <pageSetup orientation="portrait"/>
  <headerFooter alignWithMargins="0">
    <oddFooter>&amp;C&amp;F&amp;RPage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179"/>
  <sheetViews>
    <sheetView zoomScale="120" zoomScaleNormal="120" workbookViewId="0" topLeftCell="A1">
      <selection activeCell="H1" sqref="H1"/>
    </sheetView>
  </sheetViews>
  <sheetFormatPr defaultColWidth="9.140625" defaultRowHeight="12.75"/>
  <cols>
    <col min="1" max="16384" width="11.421875" style="2" customWidth="1"/>
  </cols>
  <sheetData>
    <row r="1" spans="1:3" ht="18">
      <c r="A1" s="11" t="s">
        <v>140</v>
      </c>
      <c r="B1" s="12"/>
      <c r="C1" s="12"/>
    </row>
    <row r="2" spans="1:3" ht="18">
      <c r="A2" s="12" t="s">
        <v>141</v>
      </c>
      <c r="B2" s="12"/>
      <c r="C2" s="12"/>
    </row>
    <row r="3" spans="1:3" ht="18">
      <c r="A3" s="13" t="s">
        <v>142</v>
      </c>
      <c r="B3" s="12"/>
      <c r="C3" s="12" t="s">
        <v>143</v>
      </c>
    </row>
    <row r="5" spans="1:5" ht="12.75">
      <c r="A5" s="14" t="s">
        <v>144</v>
      </c>
      <c r="B5" s="15" t="s">
        <v>129</v>
      </c>
      <c r="C5" s="16"/>
      <c r="D5" s="16"/>
      <c r="E5" s="17"/>
    </row>
    <row r="7" spans="1:5" ht="12.75">
      <c r="A7" s="18" t="s">
        <v>145</v>
      </c>
      <c r="C7" s="15" t="s">
        <v>236</v>
      </c>
      <c r="D7" s="16"/>
      <c r="E7" s="17"/>
    </row>
    <row r="9" spans="1:5" ht="12.75">
      <c r="A9" s="18" t="s">
        <v>147</v>
      </c>
      <c r="C9" s="15" t="s">
        <v>237</v>
      </c>
      <c r="D9" s="16"/>
      <c r="E9" s="17"/>
    </row>
    <row r="11" spans="1:3" ht="12.75">
      <c r="A11" s="18" t="s">
        <v>149</v>
      </c>
      <c r="B11" s="15" t="s">
        <v>238</v>
      </c>
      <c r="C11" s="17"/>
    </row>
    <row r="13" spans="1:3" ht="12.75">
      <c r="A13" s="18" t="s">
        <v>151</v>
      </c>
      <c r="B13" s="15" t="s">
        <v>463</v>
      </c>
      <c r="C13" s="17"/>
    </row>
    <row r="15" spans="1:4" ht="15">
      <c r="A15" s="18" t="s">
        <v>153</v>
      </c>
      <c r="C15" s="34" t="s">
        <v>464</v>
      </c>
      <c r="D15" s="17"/>
    </row>
    <row r="19" ht="12.75">
      <c r="A19" s="18" t="s">
        <v>155</v>
      </c>
    </row>
    <row r="20" ht="12.75">
      <c r="A20" s="18" t="s">
        <v>156</v>
      </c>
    </row>
    <row r="21" ht="12.75">
      <c r="A21" s="18" t="s">
        <v>157</v>
      </c>
    </row>
    <row r="22" ht="12.75">
      <c r="A22" s="18"/>
    </row>
    <row r="24" ht="12.75">
      <c r="A24" s="18" t="s">
        <v>158</v>
      </c>
    </row>
    <row r="25" ht="12.75">
      <c r="A25" s="18"/>
    </row>
    <row r="26" spans="1:6" ht="12.75">
      <c r="A26" s="19" t="s">
        <v>159</v>
      </c>
      <c r="C26" s="7" t="s">
        <v>160</v>
      </c>
      <c r="F26" s="7" t="s">
        <v>161</v>
      </c>
    </row>
    <row r="28" spans="1:6" ht="12.75">
      <c r="A28" s="20">
        <v>1</v>
      </c>
      <c r="B28" s="2" t="s">
        <v>162</v>
      </c>
      <c r="F28" s="2">
        <v>0</v>
      </c>
    </row>
    <row r="29" ht="12.75">
      <c r="A29" s="20"/>
    </row>
    <row r="31" ht="12.75">
      <c r="A31" s="14" t="s">
        <v>163</v>
      </c>
    </row>
    <row r="33" spans="1:6" ht="12.75">
      <c r="A33" s="7" t="s">
        <v>159</v>
      </c>
      <c r="C33" s="7" t="s">
        <v>164</v>
      </c>
      <c r="F33" s="7" t="s">
        <v>165</v>
      </c>
    </row>
    <row r="34" spans="1:4" ht="12.75">
      <c r="A34" s="7"/>
      <c r="D34" s="7"/>
    </row>
    <row r="35" spans="1:6" ht="12.75">
      <c r="A35" s="20">
        <v>2</v>
      </c>
      <c r="B35" s="2" t="s">
        <v>166</v>
      </c>
      <c r="F35" s="2">
        <f>F36+F37</f>
        <v>26.5</v>
      </c>
    </row>
    <row r="36" spans="1:6" ht="12.75">
      <c r="A36" s="19" t="s">
        <v>72</v>
      </c>
      <c r="B36" s="2" t="s">
        <v>218</v>
      </c>
      <c r="F36" s="2">
        <v>24.5</v>
      </c>
    </row>
    <row r="37" spans="1:6" ht="12.75">
      <c r="A37" s="19" t="s">
        <v>73</v>
      </c>
      <c r="B37" s="2" t="s">
        <v>219</v>
      </c>
      <c r="F37" s="2">
        <v>2</v>
      </c>
    </row>
    <row r="39" spans="1:6" ht="12.75">
      <c r="A39" s="20">
        <v>3</v>
      </c>
      <c r="B39" s="2" t="s">
        <v>224</v>
      </c>
      <c r="F39" s="2">
        <v>45</v>
      </c>
    </row>
    <row r="40" spans="1:6" ht="12.75">
      <c r="A40" s="19" t="s">
        <v>75</v>
      </c>
      <c r="B40" s="2" t="s">
        <v>229</v>
      </c>
      <c r="F40" s="2">
        <v>34</v>
      </c>
    </row>
    <row r="41" spans="1:6" ht="12.75">
      <c r="A41" s="20">
        <v>4</v>
      </c>
      <c r="B41" s="2" t="s">
        <v>167</v>
      </c>
      <c r="F41" s="2">
        <v>0</v>
      </c>
    </row>
    <row r="42" spans="1:6" ht="12.75">
      <c r="A42" s="20">
        <v>5</v>
      </c>
      <c r="B42" s="2" t="s">
        <v>230</v>
      </c>
      <c r="F42" s="2">
        <v>38.5</v>
      </c>
    </row>
    <row r="43" spans="1:6" ht="12.75">
      <c r="A43" s="20">
        <v>6</v>
      </c>
      <c r="B43" s="18" t="s">
        <v>335</v>
      </c>
      <c r="F43" s="2">
        <f>F35+F39+F41+F42</f>
        <v>110</v>
      </c>
    </row>
    <row r="46" ht="12.75">
      <c r="A46" s="18" t="s">
        <v>168</v>
      </c>
    </row>
    <row r="48" spans="1:6" ht="12.75">
      <c r="A48" s="7" t="s">
        <v>159</v>
      </c>
      <c r="C48" s="7" t="s">
        <v>169</v>
      </c>
      <c r="F48" s="7" t="s">
        <v>170</v>
      </c>
    </row>
    <row r="49" spans="1:4" ht="12.75">
      <c r="A49" s="7"/>
      <c r="D49" s="7"/>
    </row>
    <row r="50" ht="12.75">
      <c r="B50" s="18" t="s">
        <v>171</v>
      </c>
    </row>
    <row r="51" spans="1:7" ht="12.75">
      <c r="A51" s="20">
        <v>7</v>
      </c>
      <c r="B51" s="2" t="s">
        <v>231</v>
      </c>
      <c r="F51" s="8">
        <v>1942090</v>
      </c>
      <c r="G51" s="7"/>
    </row>
    <row r="52" spans="1:7" ht="12.75">
      <c r="A52" s="19" t="s">
        <v>79</v>
      </c>
      <c r="B52" s="2" t="s">
        <v>239</v>
      </c>
      <c r="F52" s="8">
        <v>1848467</v>
      </c>
      <c r="G52" s="7"/>
    </row>
    <row r="53" spans="1:6" ht="12.75">
      <c r="A53" s="20">
        <v>8</v>
      </c>
      <c r="B53" s="2" t="s">
        <v>241</v>
      </c>
      <c r="F53" s="8">
        <v>1563936</v>
      </c>
    </row>
    <row r="54" spans="1:6" ht="12.75">
      <c r="A54" s="20">
        <v>9</v>
      </c>
      <c r="B54" s="2" t="s">
        <v>242</v>
      </c>
      <c r="F54" s="8">
        <v>467895</v>
      </c>
    </row>
    <row r="56" ht="12.75">
      <c r="B56" s="18" t="s">
        <v>212</v>
      </c>
    </row>
    <row r="57" spans="1:6" ht="12.75">
      <c r="A57" s="20">
        <v>10</v>
      </c>
      <c r="B57" s="2" t="s">
        <v>245</v>
      </c>
      <c r="F57" s="8">
        <v>742094</v>
      </c>
    </row>
    <row r="58" spans="1:6" ht="12.75">
      <c r="A58" s="7" t="s">
        <v>85</v>
      </c>
      <c r="B58" s="2" t="s">
        <v>246</v>
      </c>
      <c r="F58" s="8">
        <v>705734</v>
      </c>
    </row>
    <row r="59" spans="1:6" ht="12.75">
      <c r="A59" s="20">
        <v>11</v>
      </c>
      <c r="B59" s="2" t="s">
        <v>172</v>
      </c>
      <c r="F59" s="8">
        <v>897712</v>
      </c>
    </row>
    <row r="60" spans="1:6" ht="12.75">
      <c r="A60" s="7" t="s">
        <v>288</v>
      </c>
      <c r="B60" s="2" t="s">
        <v>1</v>
      </c>
      <c r="F60" s="8">
        <v>720979</v>
      </c>
    </row>
    <row r="61" spans="1:6" ht="12.75">
      <c r="A61" s="7" t="s">
        <v>289</v>
      </c>
      <c r="B61" s="2" t="s">
        <v>2</v>
      </c>
      <c r="F61" s="8">
        <v>176733</v>
      </c>
    </row>
    <row r="62" spans="1:6" ht="12.75">
      <c r="A62" s="20">
        <v>12</v>
      </c>
      <c r="B62" s="2" t="s">
        <v>3</v>
      </c>
      <c r="F62" s="8">
        <v>107800</v>
      </c>
    </row>
    <row r="63" spans="1:6" ht="12.75">
      <c r="A63" s="20">
        <v>13</v>
      </c>
      <c r="B63" s="2" t="s">
        <v>4</v>
      </c>
      <c r="F63" s="8">
        <v>29100</v>
      </c>
    </row>
    <row r="64" spans="1:6" ht="12.75">
      <c r="A64" s="20">
        <v>14</v>
      </c>
      <c r="B64" s="2" t="s">
        <v>5</v>
      </c>
      <c r="F64" s="8">
        <v>8860</v>
      </c>
    </row>
    <row r="65" spans="1:6" ht="12.75">
      <c r="A65" s="19" t="s">
        <v>293</v>
      </c>
      <c r="B65" s="2" t="s">
        <v>6</v>
      </c>
      <c r="F65" s="8">
        <v>147955</v>
      </c>
    </row>
    <row r="66" spans="1:7" ht="12.75">
      <c r="A66" s="20">
        <v>15</v>
      </c>
      <c r="B66" s="2" t="s">
        <v>173</v>
      </c>
      <c r="F66" s="2">
        <v>0</v>
      </c>
      <c r="G66" s="7"/>
    </row>
    <row r="67" spans="1:6" ht="12.75">
      <c r="A67" s="20">
        <v>16</v>
      </c>
      <c r="B67" s="2" t="s">
        <v>8</v>
      </c>
      <c r="F67" s="8">
        <v>4120</v>
      </c>
    </row>
    <row r="69" spans="1:6" ht="12.75">
      <c r="A69" s="20">
        <v>17</v>
      </c>
      <c r="B69" s="2" t="s">
        <v>9</v>
      </c>
      <c r="F69" s="8">
        <v>39816</v>
      </c>
    </row>
    <row r="70" spans="1:6" ht="12.75">
      <c r="A70" s="20">
        <v>18</v>
      </c>
      <c r="B70" s="2" t="s">
        <v>10</v>
      </c>
      <c r="F70" s="8">
        <v>38537</v>
      </c>
    </row>
    <row r="71" spans="1:6" ht="12.75">
      <c r="A71" s="20">
        <v>19</v>
      </c>
      <c r="B71" s="2" t="s">
        <v>11</v>
      </c>
      <c r="F71" s="8">
        <v>105067</v>
      </c>
    </row>
    <row r="72" spans="1:6" ht="12.75">
      <c r="A72" s="20">
        <v>20</v>
      </c>
      <c r="B72" s="2" t="s">
        <v>174</v>
      </c>
      <c r="F72" s="8">
        <v>75133</v>
      </c>
    </row>
    <row r="73" spans="1:6" ht="12.75">
      <c r="A73" s="20">
        <v>21</v>
      </c>
      <c r="B73" s="2" t="s">
        <v>13</v>
      </c>
      <c r="F73" s="8">
        <v>220552</v>
      </c>
    </row>
    <row r="74" spans="1:6" ht="12.75">
      <c r="A74" s="20">
        <v>22</v>
      </c>
      <c r="B74" s="18" t="s">
        <v>345</v>
      </c>
      <c r="F74" s="8">
        <v>6390667</v>
      </c>
    </row>
    <row r="75" spans="1:6" ht="12.75">
      <c r="A75" s="20">
        <v>23</v>
      </c>
      <c r="B75" s="2" t="s">
        <v>14</v>
      </c>
      <c r="F75" s="2">
        <v>0</v>
      </c>
    </row>
    <row r="76" spans="1:6" ht="12.75">
      <c r="A76" s="7" t="s">
        <v>304</v>
      </c>
      <c r="B76" s="2" t="s">
        <v>175</v>
      </c>
      <c r="F76" s="8">
        <v>6390667</v>
      </c>
    </row>
    <row r="77" ht="12.75">
      <c r="A77" s="7"/>
    </row>
    <row r="78" ht="12.75">
      <c r="A78" s="7"/>
    </row>
    <row r="79" ht="12.75">
      <c r="A79" s="14" t="s">
        <v>176</v>
      </c>
    </row>
    <row r="81" spans="1:6" ht="12.75">
      <c r="A81" s="7" t="s">
        <v>177</v>
      </c>
      <c r="C81" s="23" t="s">
        <v>169</v>
      </c>
      <c r="E81" s="7" t="s">
        <v>213</v>
      </c>
      <c r="F81" s="7" t="s">
        <v>178</v>
      </c>
    </row>
    <row r="83" ht="12.75">
      <c r="B83" s="2" t="s">
        <v>179</v>
      </c>
    </row>
    <row r="84" ht="12.75">
      <c r="B84" s="2" t="s">
        <v>180</v>
      </c>
    </row>
    <row r="85" ht="12.75">
      <c r="B85" s="2" t="s">
        <v>181</v>
      </c>
    </row>
    <row r="86" ht="12.75">
      <c r="B86" s="2" t="s">
        <v>182</v>
      </c>
    </row>
    <row r="87" spans="1:6" ht="12.75">
      <c r="A87" s="20">
        <v>24</v>
      </c>
      <c r="B87" s="2" t="s">
        <v>183</v>
      </c>
      <c r="E87" s="8">
        <v>26189</v>
      </c>
      <c r="F87" s="8">
        <v>977198</v>
      </c>
    </row>
    <row r="88" spans="1:6" ht="12.75">
      <c r="A88" s="20">
        <v>25</v>
      </c>
      <c r="B88" s="2" t="s">
        <v>184</v>
      </c>
      <c r="E88" s="8">
        <v>25691</v>
      </c>
      <c r="F88" s="8">
        <v>690758</v>
      </c>
    </row>
    <row r="89" spans="1:6" ht="12.75">
      <c r="A89" s="7" t="s">
        <v>307</v>
      </c>
      <c r="B89" s="2" t="s">
        <v>15</v>
      </c>
      <c r="E89" s="8">
        <v>22885</v>
      </c>
      <c r="F89" s="8">
        <v>799229</v>
      </c>
    </row>
    <row r="90" spans="1:6" ht="12.75">
      <c r="A90" s="7" t="s">
        <v>309</v>
      </c>
      <c r="B90" s="2" t="s">
        <v>17</v>
      </c>
      <c r="E90" s="8">
        <v>22571</v>
      </c>
      <c r="F90" s="7" t="s">
        <v>185</v>
      </c>
    </row>
    <row r="91" spans="1:6" ht="12.75">
      <c r="A91" s="7" t="s">
        <v>92</v>
      </c>
      <c r="B91" s="2" t="s">
        <v>18</v>
      </c>
      <c r="E91" s="2">
        <v>314</v>
      </c>
      <c r="F91" s="7" t="s">
        <v>185</v>
      </c>
    </row>
    <row r="92" spans="1:6" ht="12.75">
      <c r="A92" s="7" t="s">
        <v>93</v>
      </c>
      <c r="B92" s="2" t="s">
        <v>19</v>
      </c>
      <c r="E92" s="8">
        <v>1531</v>
      </c>
      <c r="F92" s="8">
        <v>149477</v>
      </c>
    </row>
    <row r="93" spans="1:6" ht="12.75">
      <c r="A93" s="7" t="s">
        <v>94</v>
      </c>
      <c r="B93" s="2" t="s">
        <v>20</v>
      </c>
      <c r="E93" s="2">
        <v>954</v>
      </c>
      <c r="F93" s="8">
        <v>18826</v>
      </c>
    </row>
    <row r="94" spans="1:6" ht="12.75">
      <c r="A94" s="7" t="s">
        <v>95</v>
      </c>
      <c r="B94" s="2" t="s">
        <v>21</v>
      </c>
      <c r="E94" s="2">
        <v>819</v>
      </c>
      <c r="F94" s="8">
        <v>9666</v>
      </c>
    </row>
    <row r="95" spans="1:6" ht="12.75">
      <c r="A95" s="7" t="s">
        <v>96</v>
      </c>
      <c r="B95" s="2" t="s">
        <v>22</v>
      </c>
      <c r="E95" s="8">
        <v>17782</v>
      </c>
      <c r="F95" s="7" t="s">
        <v>185</v>
      </c>
    </row>
    <row r="96" spans="1:6" ht="12.75">
      <c r="A96" s="19" t="s">
        <v>308</v>
      </c>
      <c r="B96" s="2" t="s">
        <v>42</v>
      </c>
      <c r="E96" s="8">
        <v>19924</v>
      </c>
      <c r="F96" s="8">
        <v>658864</v>
      </c>
    </row>
    <row r="98" ht="12.75">
      <c r="B98" s="2" t="s">
        <v>186</v>
      </c>
    </row>
    <row r="99" ht="12.75">
      <c r="B99" s="2" t="s">
        <v>187</v>
      </c>
    </row>
    <row r="100" spans="1:6" ht="12.75">
      <c r="A100" s="20">
        <v>26</v>
      </c>
      <c r="B100" s="2" t="s">
        <v>188</v>
      </c>
      <c r="E100" s="8">
        <v>10247</v>
      </c>
      <c r="F100" s="8">
        <v>273987</v>
      </c>
    </row>
    <row r="101" spans="1:6" ht="12.75">
      <c r="A101" s="20">
        <v>27</v>
      </c>
      <c r="B101" s="2" t="s">
        <v>184</v>
      </c>
      <c r="E101" s="2" t="s">
        <v>126</v>
      </c>
      <c r="F101" s="2" t="s">
        <v>126</v>
      </c>
    </row>
    <row r="103" ht="12.75">
      <c r="B103" s="2" t="s">
        <v>189</v>
      </c>
    </row>
    <row r="104" ht="12.75">
      <c r="B104" s="2" t="s">
        <v>190</v>
      </c>
    </row>
    <row r="105" spans="1:6" ht="12.75">
      <c r="A105" s="20">
        <v>28</v>
      </c>
      <c r="B105" s="2" t="s">
        <v>346</v>
      </c>
      <c r="E105" s="2">
        <v>23</v>
      </c>
      <c r="F105" s="8">
        <v>4034</v>
      </c>
    </row>
    <row r="106" spans="1:6" ht="12.75">
      <c r="A106" s="20">
        <v>29</v>
      </c>
      <c r="B106" s="2" t="s">
        <v>191</v>
      </c>
      <c r="E106" s="2">
        <v>23</v>
      </c>
      <c r="F106" s="8">
        <v>2559</v>
      </c>
    </row>
    <row r="107" spans="1:6" ht="12.75">
      <c r="A107" s="19" t="s">
        <v>101</v>
      </c>
      <c r="B107" s="2" t="s">
        <v>192</v>
      </c>
      <c r="E107" s="2">
        <v>16</v>
      </c>
      <c r="F107" s="2">
        <v>2574</v>
      </c>
    </row>
    <row r="108" spans="1:6" ht="12.75">
      <c r="A108" s="7" t="s">
        <v>102</v>
      </c>
      <c r="B108" s="2" t="s">
        <v>193</v>
      </c>
      <c r="E108" s="2">
        <v>0</v>
      </c>
      <c r="F108" s="8">
        <v>1460</v>
      </c>
    </row>
    <row r="109" spans="1:6" ht="12.75">
      <c r="A109" s="7" t="s">
        <v>113</v>
      </c>
      <c r="B109" s="2" t="s">
        <v>45</v>
      </c>
      <c r="E109" s="7" t="s">
        <v>185</v>
      </c>
      <c r="F109" s="2">
        <v>422</v>
      </c>
    </row>
    <row r="110" ht="12.75">
      <c r="A110" s="7"/>
    </row>
    <row r="111" ht="12.75">
      <c r="B111" s="2" t="s">
        <v>194</v>
      </c>
    </row>
    <row r="112" spans="1:6" ht="12.75">
      <c r="A112" s="20">
        <v>30</v>
      </c>
      <c r="B112" s="2" t="s">
        <v>188</v>
      </c>
      <c r="E112" s="8">
        <v>13734</v>
      </c>
      <c r="F112" s="8">
        <v>1207118</v>
      </c>
    </row>
    <row r="113" spans="1:6" ht="12.75">
      <c r="A113" s="20">
        <v>31</v>
      </c>
      <c r="B113" s="2" t="s">
        <v>184</v>
      </c>
      <c r="E113" s="2" t="s">
        <v>126</v>
      </c>
      <c r="F113" s="2" t="s">
        <v>126</v>
      </c>
    </row>
    <row r="115" spans="1:6" ht="12.75">
      <c r="A115" s="20">
        <v>32</v>
      </c>
      <c r="B115" s="2" t="s">
        <v>31</v>
      </c>
      <c r="E115" s="2">
        <v>21</v>
      </c>
      <c r="F115" s="2">
        <v>818</v>
      </c>
    </row>
    <row r="116" spans="1:6" ht="12.75">
      <c r="A116" s="20">
        <v>33</v>
      </c>
      <c r="B116" s="2" t="s">
        <v>195</v>
      </c>
      <c r="E116" s="8">
        <v>1939</v>
      </c>
      <c r="F116" s="8">
        <v>139134</v>
      </c>
    </row>
    <row r="117" spans="1:6" ht="12.75">
      <c r="A117" s="20">
        <v>34</v>
      </c>
      <c r="B117" s="2" t="s">
        <v>197</v>
      </c>
      <c r="E117" s="2">
        <v>390</v>
      </c>
      <c r="F117" s="8">
        <v>3073</v>
      </c>
    </row>
    <row r="118" ht="12.75">
      <c r="A118" s="20"/>
    </row>
    <row r="119" ht="12.75">
      <c r="B119" s="2" t="s">
        <v>198</v>
      </c>
    </row>
    <row r="120" spans="1:6" ht="12.75">
      <c r="A120" s="20">
        <v>35</v>
      </c>
      <c r="B120" s="2" t="s">
        <v>188</v>
      </c>
      <c r="E120" s="8">
        <v>1106</v>
      </c>
      <c r="F120" s="8">
        <v>68134</v>
      </c>
    </row>
    <row r="121" spans="1:6" ht="12.75">
      <c r="A121" s="20">
        <v>36</v>
      </c>
      <c r="B121" s="2" t="s">
        <v>184</v>
      </c>
      <c r="E121" s="2" t="s">
        <v>126</v>
      </c>
      <c r="F121" s="2" t="s">
        <v>126</v>
      </c>
    </row>
    <row r="123" ht="12.75">
      <c r="B123" s="2" t="s">
        <v>442</v>
      </c>
    </row>
    <row r="124" spans="1:6" ht="12.75">
      <c r="A124" s="20">
        <v>37</v>
      </c>
      <c r="B124" s="2" t="s">
        <v>188</v>
      </c>
      <c r="E124" s="2">
        <v>332</v>
      </c>
      <c r="F124" s="8">
        <v>3348</v>
      </c>
    </row>
    <row r="125" spans="1:6" ht="12.75">
      <c r="A125" s="20">
        <v>38</v>
      </c>
      <c r="B125" s="2" t="s">
        <v>184</v>
      </c>
      <c r="E125" s="2">
        <v>283</v>
      </c>
      <c r="F125" s="8">
        <v>2782</v>
      </c>
    </row>
    <row r="126" ht="12.75">
      <c r="A126" s="20"/>
    </row>
    <row r="127" spans="1:2" ht="12.75">
      <c r="A127" s="20"/>
      <c r="B127" s="2" t="s">
        <v>443</v>
      </c>
    </row>
    <row r="128" spans="1:6" ht="12.75">
      <c r="A128" s="20">
        <v>39</v>
      </c>
      <c r="B128" s="2" t="s">
        <v>188</v>
      </c>
      <c r="E128" s="2">
        <v>297</v>
      </c>
      <c r="F128" s="8">
        <v>1143</v>
      </c>
    </row>
    <row r="129" spans="1:6" ht="12.75">
      <c r="A129" s="20">
        <v>40</v>
      </c>
      <c r="B129" s="2" t="s">
        <v>184</v>
      </c>
      <c r="E129" s="2" t="s">
        <v>126</v>
      </c>
      <c r="F129" s="2" t="s">
        <v>126</v>
      </c>
    </row>
    <row r="131" spans="1:6" ht="12.75">
      <c r="A131" s="20">
        <v>41</v>
      </c>
      <c r="B131" s="2" t="s">
        <v>40</v>
      </c>
      <c r="E131" s="2">
        <v>0</v>
      </c>
      <c r="F131" s="2">
        <v>0</v>
      </c>
    </row>
    <row r="134" ht="12.75">
      <c r="A134" s="18" t="s">
        <v>444</v>
      </c>
    </row>
    <row r="135" ht="12.75">
      <c r="A135" s="18"/>
    </row>
    <row r="136" spans="1:6" ht="12.75">
      <c r="A136" s="18"/>
      <c r="F136" s="7" t="s">
        <v>161</v>
      </c>
    </row>
    <row r="138" ht="12.75">
      <c r="B138" s="2" t="s">
        <v>445</v>
      </c>
    </row>
    <row r="139" spans="1:6" ht="12.75">
      <c r="A139" s="20">
        <v>42</v>
      </c>
      <c r="B139" s="2" t="s">
        <v>50</v>
      </c>
      <c r="F139" s="8">
        <v>419538</v>
      </c>
    </row>
    <row r="140" spans="1:6" ht="12.75">
      <c r="A140" s="19" t="s">
        <v>115</v>
      </c>
      <c r="B140" s="2" t="s">
        <v>51</v>
      </c>
      <c r="F140" s="8">
        <v>419538</v>
      </c>
    </row>
    <row r="141" spans="1:6" ht="12.75">
      <c r="A141" s="19" t="s">
        <v>116</v>
      </c>
      <c r="B141" s="2" t="s">
        <v>52</v>
      </c>
      <c r="F141" s="2" t="s">
        <v>126</v>
      </c>
    </row>
    <row r="142" spans="1:6" ht="12.75">
      <c r="A142" s="20">
        <v>43</v>
      </c>
      <c r="B142" s="2" t="s">
        <v>446</v>
      </c>
      <c r="F142" s="8">
        <v>28843</v>
      </c>
    </row>
    <row r="144" ht="12.75">
      <c r="B144" s="2" t="s">
        <v>204</v>
      </c>
    </row>
    <row r="145" ht="12.75">
      <c r="B145" s="2" t="s">
        <v>205</v>
      </c>
    </row>
    <row r="146" spans="1:6" ht="12.75">
      <c r="A146" s="20">
        <v>44</v>
      </c>
      <c r="B146" s="2" t="s">
        <v>206</v>
      </c>
      <c r="F146" s="8">
        <v>6063</v>
      </c>
    </row>
    <row r="147" spans="1:6" ht="12.75">
      <c r="A147" s="20">
        <v>45</v>
      </c>
      <c r="B147" s="2" t="s">
        <v>207</v>
      </c>
      <c r="F147" s="8">
        <v>2796</v>
      </c>
    </row>
    <row r="148" spans="1:6" ht="12.75">
      <c r="A148" s="20">
        <v>46</v>
      </c>
      <c r="B148" s="18" t="s">
        <v>139</v>
      </c>
      <c r="F148" s="8">
        <v>8859</v>
      </c>
    </row>
    <row r="149" spans="1:6" ht="12.75">
      <c r="A149" s="7" t="s">
        <v>121</v>
      </c>
      <c r="B149" s="2" t="s">
        <v>208</v>
      </c>
      <c r="F149" s="8">
        <v>3192</v>
      </c>
    </row>
    <row r="150" spans="1:6" ht="12.75">
      <c r="A150" s="7" t="s">
        <v>321</v>
      </c>
      <c r="B150" s="2" t="s">
        <v>209</v>
      </c>
      <c r="F150" s="2">
        <v>297</v>
      </c>
    </row>
    <row r="152" ht="12.75">
      <c r="B152" s="2" t="s">
        <v>210</v>
      </c>
    </row>
    <row r="153" ht="12.75">
      <c r="B153" s="2" t="s">
        <v>211</v>
      </c>
    </row>
    <row r="154" spans="1:6" ht="12.75">
      <c r="A154" s="20">
        <v>47</v>
      </c>
      <c r="B154" s="2" t="s">
        <v>206</v>
      </c>
      <c r="F154" s="8">
        <v>2266</v>
      </c>
    </row>
    <row r="155" spans="1:6" ht="12.75">
      <c r="A155" s="20">
        <v>48</v>
      </c>
      <c r="B155" s="2" t="s">
        <v>207</v>
      </c>
      <c r="F155" s="8">
        <v>5695</v>
      </c>
    </row>
    <row r="156" spans="1:6" ht="12.75">
      <c r="A156" s="20">
        <v>49</v>
      </c>
      <c r="B156" s="18" t="s">
        <v>139</v>
      </c>
      <c r="F156" s="8">
        <v>7961</v>
      </c>
    </row>
    <row r="157" spans="1:6" ht="12.75">
      <c r="A157" s="7" t="s">
        <v>325</v>
      </c>
      <c r="B157" s="2" t="s">
        <v>449</v>
      </c>
      <c r="F157" s="8">
        <v>4870</v>
      </c>
    </row>
    <row r="158" spans="1:6" ht="12.75">
      <c r="A158" s="7" t="s">
        <v>326</v>
      </c>
      <c r="B158" s="2" t="s">
        <v>450</v>
      </c>
      <c r="F158" s="2">
        <v>555</v>
      </c>
    </row>
    <row r="160" ht="12.75">
      <c r="B160" s="2" t="s">
        <v>451</v>
      </c>
    </row>
    <row r="161" spans="1:6" ht="12.75">
      <c r="A161" s="20">
        <v>50</v>
      </c>
      <c r="B161" s="2" t="s">
        <v>452</v>
      </c>
      <c r="F161" s="8">
        <v>731</v>
      </c>
    </row>
    <row r="162" spans="1:6" ht="12.75">
      <c r="A162" s="19" t="s">
        <v>328</v>
      </c>
      <c r="B162" s="2" t="s">
        <v>453</v>
      </c>
      <c r="F162" s="2">
        <v>0</v>
      </c>
    </row>
    <row r="163" spans="1:6" ht="12.75">
      <c r="A163" s="20">
        <v>51</v>
      </c>
      <c r="B163" s="2" t="s">
        <v>454</v>
      </c>
      <c r="F163" s="8">
        <v>11587</v>
      </c>
    </row>
    <row r="164" spans="1:6" ht="12.75">
      <c r="A164" s="7" t="s">
        <v>330</v>
      </c>
      <c r="B164" s="2" t="s">
        <v>220</v>
      </c>
      <c r="F164" s="8">
        <v>11221</v>
      </c>
    </row>
    <row r="165" ht="12.75">
      <c r="B165" s="2" t="s">
        <v>221</v>
      </c>
    </row>
    <row r="166" spans="1:6" ht="12.75">
      <c r="A166" s="7" t="s">
        <v>331</v>
      </c>
      <c r="B166" s="2" t="s">
        <v>220</v>
      </c>
      <c r="F166" s="2">
        <v>366</v>
      </c>
    </row>
    <row r="167" ht="12.75">
      <c r="B167" s="2" t="s">
        <v>222</v>
      </c>
    </row>
    <row r="169" ht="12.75">
      <c r="A169" s="18" t="s">
        <v>223</v>
      </c>
    </row>
    <row r="171" spans="1:6" ht="12.75">
      <c r="A171" s="7" t="s">
        <v>177</v>
      </c>
      <c r="C171" s="7" t="s">
        <v>169</v>
      </c>
      <c r="F171" s="7" t="s">
        <v>161</v>
      </c>
    </row>
    <row r="173" spans="1:6" ht="12.75">
      <c r="A173" s="20">
        <v>52</v>
      </c>
      <c r="B173" s="2" t="s">
        <v>278</v>
      </c>
      <c r="F173" s="2">
        <v>91</v>
      </c>
    </row>
    <row r="174" spans="1:6" ht="12.75">
      <c r="A174" s="19" t="s">
        <v>122</v>
      </c>
      <c r="B174" s="2" t="s">
        <v>225</v>
      </c>
      <c r="F174" s="2">
        <v>150</v>
      </c>
    </row>
    <row r="175" ht="12.75">
      <c r="B175" s="2" t="s">
        <v>226</v>
      </c>
    </row>
    <row r="176" spans="1:6" ht="12.75">
      <c r="A176" s="20">
        <v>53</v>
      </c>
      <c r="B176" s="2" t="s">
        <v>67</v>
      </c>
      <c r="F176" s="8">
        <v>15105</v>
      </c>
    </row>
    <row r="177" spans="1:6" ht="12.75">
      <c r="A177" s="20">
        <v>54</v>
      </c>
      <c r="B177" s="2" t="s">
        <v>68</v>
      </c>
      <c r="F177" s="8">
        <v>2664</v>
      </c>
    </row>
    <row r="179" ht="12.75">
      <c r="B179" s="27"/>
    </row>
  </sheetData>
  <printOptions gridLines="1" headings="1"/>
  <pageMargins left="0.75" right="0.75" top="1" bottom="1" header="0.5" footer="0.5"/>
  <pageSetup orientation="portrait"/>
  <headerFooter alignWithMargins="0">
    <oddFooter>&amp;C&amp;F&amp;RPage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179"/>
  <sheetViews>
    <sheetView zoomScale="120" zoomScaleNormal="120" workbookViewId="0" topLeftCell="A1">
      <selection activeCell="H1" sqref="H1"/>
    </sheetView>
  </sheetViews>
  <sheetFormatPr defaultColWidth="9.140625" defaultRowHeight="12.75"/>
  <cols>
    <col min="1" max="6" width="11.421875" style="2" customWidth="1"/>
    <col min="7" max="7" width="34.28125" style="25" customWidth="1"/>
    <col min="8" max="16384" width="11.421875" style="2" customWidth="1"/>
  </cols>
  <sheetData>
    <row r="1" spans="1:3" ht="18">
      <c r="A1" s="11" t="s">
        <v>140</v>
      </c>
      <c r="B1" s="12"/>
      <c r="C1" s="12"/>
    </row>
    <row r="2" spans="1:3" ht="18">
      <c r="A2" s="12" t="s">
        <v>141</v>
      </c>
      <c r="B2" s="12"/>
      <c r="C2" s="12"/>
    </row>
    <row r="3" spans="1:3" ht="18">
      <c r="A3" s="13" t="s">
        <v>142</v>
      </c>
      <c r="B3" s="12"/>
      <c r="C3" s="12" t="s">
        <v>143</v>
      </c>
    </row>
    <row r="5" spans="1:5" ht="12.75">
      <c r="A5" s="14" t="s">
        <v>144</v>
      </c>
      <c r="B5" s="15" t="s">
        <v>130</v>
      </c>
      <c r="C5" s="16"/>
      <c r="D5" s="16"/>
      <c r="E5" s="17"/>
    </row>
    <row r="7" spans="1:5" ht="12.75">
      <c r="A7" s="18" t="s">
        <v>145</v>
      </c>
      <c r="C7" s="15" t="s">
        <v>465</v>
      </c>
      <c r="D7" s="16"/>
      <c r="E7" s="17"/>
    </row>
    <row r="9" spans="1:5" ht="12.75">
      <c r="A9" s="18" t="s">
        <v>147</v>
      </c>
      <c r="C9" s="15" t="s">
        <v>466</v>
      </c>
      <c r="D9" s="16"/>
      <c r="E9" s="17"/>
    </row>
    <row r="11" spans="1:3" ht="12.75">
      <c r="A11" s="18" t="s">
        <v>149</v>
      </c>
      <c r="B11" s="15" t="s">
        <v>467</v>
      </c>
      <c r="C11" s="17"/>
    </row>
    <row r="13" spans="1:3" ht="12.75">
      <c r="A13" s="18" t="s">
        <v>151</v>
      </c>
      <c r="B13" s="15" t="s">
        <v>468</v>
      </c>
      <c r="C13" s="17"/>
    </row>
    <row r="15" spans="1:4" ht="15">
      <c r="A15" s="18" t="s">
        <v>153</v>
      </c>
      <c r="C15" s="34" t="s">
        <v>469</v>
      </c>
      <c r="D15" s="17"/>
    </row>
    <row r="19" ht="12.75">
      <c r="A19" s="18" t="s">
        <v>155</v>
      </c>
    </row>
    <row r="20" ht="12.75">
      <c r="A20" s="18" t="s">
        <v>156</v>
      </c>
    </row>
    <row r="21" ht="12.75">
      <c r="A21" s="18" t="s">
        <v>157</v>
      </c>
    </row>
    <row r="22" ht="12.75">
      <c r="A22" s="18"/>
    </row>
    <row r="24" ht="12.75">
      <c r="A24" s="18" t="s">
        <v>158</v>
      </c>
    </row>
    <row r="25" ht="12.75">
      <c r="A25" s="18"/>
    </row>
    <row r="26" spans="1:6" ht="12.75">
      <c r="A26" s="19" t="s">
        <v>159</v>
      </c>
      <c r="C26" s="7" t="s">
        <v>160</v>
      </c>
      <c r="F26" s="7" t="s">
        <v>161</v>
      </c>
    </row>
    <row r="28" spans="1:6" ht="12.75">
      <c r="A28" s="20">
        <v>1</v>
      </c>
      <c r="B28" s="2" t="s">
        <v>162</v>
      </c>
      <c r="F28" s="2">
        <v>1</v>
      </c>
    </row>
    <row r="29" ht="12.75">
      <c r="A29" s="20"/>
    </row>
    <row r="31" ht="12.75">
      <c r="A31" s="14" t="s">
        <v>163</v>
      </c>
    </row>
    <row r="33" spans="1:6" ht="12.75">
      <c r="A33" s="7" t="s">
        <v>159</v>
      </c>
      <c r="C33" s="7" t="s">
        <v>164</v>
      </c>
      <c r="F33" s="7" t="s">
        <v>165</v>
      </c>
    </row>
    <row r="34" spans="1:4" ht="12.75">
      <c r="A34" s="7"/>
      <c r="D34" s="7"/>
    </row>
    <row r="35" spans="1:6" ht="12.75">
      <c r="A35" s="20">
        <v>2</v>
      </c>
      <c r="B35" s="2" t="s">
        <v>166</v>
      </c>
      <c r="F35" s="5">
        <f>F36+F37</f>
        <v>23.8</v>
      </c>
    </row>
    <row r="36" spans="1:7" ht="12.75">
      <c r="A36" s="19" t="s">
        <v>72</v>
      </c>
      <c r="B36" s="2" t="s">
        <v>218</v>
      </c>
      <c r="F36" s="5">
        <v>22.8</v>
      </c>
      <c r="G36" s="25" t="s">
        <v>243</v>
      </c>
    </row>
    <row r="37" spans="1:7" ht="12.75">
      <c r="A37" s="19" t="s">
        <v>73</v>
      </c>
      <c r="B37" s="2" t="s">
        <v>219</v>
      </c>
      <c r="F37" s="5">
        <v>1</v>
      </c>
      <c r="G37" s="25" t="s">
        <v>244</v>
      </c>
    </row>
    <row r="38" ht="12.75">
      <c r="F38" s="5"/>
    </row>
    <row r="39" spans="1:6" ht="12.75">
      <c r="A39" s="20">
        <v>3</v>
      </c>
      <c r="B39" s="2" t="s">
        <v>224</v>
      </c>
      <c r="F39" s="5">
        <v>36.87</v>
      </c>
    </row>
    <row r="40" spans="1:6" ht="12.75">
      <c r="A40" s="19" t="s">
        <v>75</v>
      </c>
      <c r="B40" s="2" t="s">
        <v>229</v>
      </c>
      <c r="F40" s="5">
        <v>28.87</v>
      </c>
    </row>
    <row r="41" spans="1:6" ht="12.75">
      <c r="A41" s="20">
        <v>4</v>
      </c>
      <c r="B41" s="2" t="s">
        <v>167</v>
      </c>
      <c r="F41" s="5">
        <v>0</v>
      </c>
    </row>
    <row r="42" spans="1:6" ht="12.75">
      <c r="A42" s="20">
        <v>5</v>
      </c>
      <c r="B42" s="2" t="s">
        <v>230</v>
      </c>
      <c r="F42" s="5">
        <v>36.29</v>
      </c>
    </row>
    <row r="43" spans="1:6" ht="12.75">
      <c r="A43" s="20">
        <v>6</v>
      </c>
      <c r="B43" s="18" t="s">
        <v>335</v>
      </c>
      <c r="F43" s="5">
        <f>F35+F39+F41+F42</f>
        <v>96.96000000000001</v>
      </c>
    </row>
    <row r="46" ht="12.75">
      <c r="A46" s="18" t="s">
        <v>168</v>
      </c>
    </row>
    <row r="48" spans="1:6" ht="12.75">
      <c r="A48" s="7" t="s">
        <v>159</v>
      </c>
      <c r="C48" s="7" t="s">
        <v>169</v>
      </c>
      <c r="F48" s="7" t="s">
        <v>170</v>
      </c>
    </row>
    <row r="49" spans="1:4" ht="12.75">
      <c r="A49" s="7"/>
      <c r="D49" s="7"/>
    </row>
    <row r="50" ht="12.75">
      <c r="B50" s="18" t="s">
        <v>171</v>
      </c>
    </row>
    <row r="51" spans="1:7" ht="12.75">
      <c r="A51" s="20">
        <v>7</v>
      </c>
      <c r="B51" s="2" t="s">
        <v>231</v>
      </c>
      <c r="F51" s="6">
        <v>1567999</v>
      </c>
      <c r="G51" s="35"/>
    </row>
    <row r="52" spans="1:7" ht="12.75">
      <c r="A52" s="19" t="s">
        <v>79</v>
      </c>
      <c r="B52" s="2" t="s">
        <v>239</v>
      </c>
      <c r="F52" s="6">
        <v>1480787</v>
      </c>
      <c r="G52" s="35"/>
    </row>
    <row r="53" spans="1:6" ht="12.75">
      <c r="A53" s="20">
        <v>8</v>
      </c>
      <c r="B53" s="2" t="s">
        <v>241</v>
      </c>
      <c r="F53" s="6">
        <v>1421731</v>
      </c>
    </row>
    <row r="54" spans="1:6" ht="12.75">
      <c r="A54" s="20">
        <v>9</v>
      </c>
      <c r="B54" s="2" t="s">
        <v>242</v>
      </c>
      <c r="F54" s="6">
        <v>626304</v>
      </c>
    </row>
    <row r="55" ht="12.75">
      <c r="F55" s="6"/>
    </row>
    <row r="56" spans="2:9" ht="12.75">
      <c r="B56" s="18" t="s">
        <v>212</v>
      </c>
      <c r="F56" s="6"/>
      <c r="I56" s="36"/>
    </row>
    <row r="57" spans="1:9" ht="51">
      <c r="A57" s="20">
        <v>10</v>
      </c>
      <c r="B57" s="2" t="s">
        <v>245</v>
      </c>
      <c r="F57" s="6">
        <v>432466</v>
      </c>
      <c r="G57" s="37" t="s">
        <v>247</v>
      </c>
      <c r="I57" s="38"/>
    </row>
    <row r="58" spans="1:7" ht="51">
      <c r="A58" s="7" t="s">
        <v>85</v>
      </c>
      <c r="B58" s="2" t="s">
        <v>246</v>
      </c>
      <c r="F58" s="6">
        <v>412276</v>
      </c>
      <c r="G58" s="37" t="s">
        <v>248</v>
      </c>
    </row>
    <row r="59" spans="1:9" ht="12.75">
      <c r="A59" s="20">
        <v>11</v>
      </c>
      <c r="B59" s="2" t="s">
        <v>172</v>
      </c>
      <c r="F59" s="6">
        <v>708227</v>
      </c>
      <c r="G59" s="37" t="s">
        <v>249</v>
      </c>
      <c r="I59" s="36"/>
    </row>
    <row r="60" spans="1:9" ht="51">
      <c r="A60" s="7" t="s">
        <v>288</v>
      </c>
      <c r="B60" s="2" t="s">
        <v>1</v>
      </c>
      <c r="F60" s="6">
        <v>621669</v>
      </c>
      <c r="G60" s="37" t="s">
        <v>250</v>
      </c>
      <c r="I60" s="38"/>
    </row>
    <row r="61" spans="1:7" ht="102">
      <c r="A61" s="7" t="s">
        <v>289</v>
      </c>
      <c r="B61" s="2" t="s">
        <v>2</v>
      </c>
      <c r="F61" s="6">
        <v>86558</v>
      </c>
      <c r="G61" s="37" t="s">
        <v>251</v>
      </c>
    </row>
    <row r="62" spans="1:9" ht="12.75">
      <c r="A62" s="20">
        <v>12</v>
      </c>
      <c r="B62" s="2" t="s">
        <v>3</v>
      </c>
      <c r="F62" s="6">
        <v>68601</v>
      </c>
      <c r="G62" s="37" t="s">
        <v>252</v>
      </c>
      <c r="I62" s="36"/>
    </row>
    <row r="63" spans="1:9" ht="12.75">
      <c r="A63" s="20">
        <v>13</v>
      </c>
      <c r="B63" s="2" t="s">
        <v>4</v>
      </c>
      <c r="F63" s="6">
        <v>19879</v>
      </c>
      <c r="G63" s="37" t="s">
        <v>252</v>
      </c>
      <c r="I63" s="38"/>
    </row>
    <row r="64" spans="1:7" ht="51">
      <c r="A64" s="20">
        <v>14</v>
      </c>
      <c r="B64" s="2" t="s">
        <v>5</v>
      </c>
      <c r="F64" s="6">
        <v>335438</v>
      </c>
      <c r="G64" s="37" t="s">
        <v>253</v>
      </c>
    </row>
    <row r="65" spans="1:9" ht="51">
      <c r="A65" s="19" t="s">
        <v>293</v>
      </c>
      <c r="B65" s="2" t="s">
        <v>6</v>
      </c>
      <c r="F65" s="6">
        <v>165700</v>
      </c>
      <c r="G65" s="37" t="s">
        <v>254</v>
      </c>
      <c r="I65" s="36"/>
    </row>
    <row r="66" spans="1:9" ht="89.25">
      <c r="A66" s="20">
        <v>15</v>
      </c>
      <c r="B66" s="2" t="s">
        <v>173</v>
      </c>
      <c r="F66" s="6">
        <v>130402</v>
      </c>
      <c r="G66" s="37" t="s">
        <v>255</v>
      </c>
      <c r="I66" s="38"/>
    </row>
    <row r="67" spans="1:7" ht="12.75">
      <c r="A67" s="20">
        <v>16</v>
      </c>
      <c r="B67" s="2" t="s">
        <v>8</v>
      </c>
      <c r="F67" s="6">
        <v>31</v>
      </c>
      <c r="G67" s="37" t="s">
        <v>256</v>
      </c>
    </row>
    <row r="68" spans="6:9" ht="12.75">
      <c r="F68" s="6"/>
      <c r="I68" s="36"/>
    </row>
    <row r="69" spans="1:9" ht="12.75">
      <c r="A69" s="20">
        <v>17</v>
      </c>
      <c r="B69" s="2" t="s">
        <v>9</v>
      </c>
      <c r="F69" s="6">
        <v>27674</v>
      </c>
      <c r="G69" s="25" t="s">
        <v>257</v>
      </c>
      <c r="I69" s="38"/>
    </row>
    <row r="70" spans="1:7" ht="12.75">
      <c r="A70" s="20">
        <v>18</v>
      </c>
      <c r="B70" s="2" t="s">
        <v>10</v>
      </c>
      <c r="F70" s="6">
        <v>69426</v>
      </c>
      <c r="G70" s="25" t="s">
        <v>258</v>
      </c>
    </row>
    <row r="71" spans="1:9" ht="12.75">
      <c r="A71" s="20">
        <v>19</v>
      </c>
      <c r="B71" s="2" t="s">
        <v>11</v>
      </c>
      <c r="F71" s="6">
        <v>110641</v>
      </c>
      <c r="G71" s="25" t="s">
        <v>259</v>
      </c>
      <c r="I71" s="36"/>
    </row>
    <row r="72" spans="1:9" ht="12.75">
      <c r="A72" s="20">
        <v>20</v>
      </c>
      <c r="B72" s="2" t="s">
        <v>174</v>
      </c>
      <c r="F72" s="6">
        <v>53624</v>
      </c>
      <c r="G72" s="25" t="s">
        <v>260</v>
      </c>
      <c r="I72" s="38"/>
    </row>
    <row r="73" spans="1:6" ht="12.75">
      <c r="A73" s="20">
        <v>21</v>
      </c>
      <c r="B73" s="2" t="s">
        <v>13</v>
      </c>
      <c r="F73" s="6">
        <v>300481</v>
      </c>
    </row>
    <row r="74" spans="1:9" ht="12.75">
      <c r="A74" s="20">
        <v>22</v>
      </c>
      <c r="B74" s="18" t="s">
        <v>345</v>
      </c>
      <c r="F74" s="6">
        <f>SUM(F51,F53,F54,F57,F59,F62:F64,F66,F67,F69:F73)</f>
        <v>5872924</v>
      </c>
      <c r="G74" s="25" t="s">
        <v>261</v>
      </c>
      <c r="I74" s="36"/>
    </row>
    <row r="75" spans="1:9" ht="12.75">
      <c r="A75" s="20">
        <v>23</v>
      </c>
      <c r="B75" s="2" t="s">
        <v>14</v>
      </c>
      <c r="F75" s="6"/>
      <c r="I75" s="38"/>
    </row>
    <row r="76" spans="1:6" ht="12.75">
      <c r="A76" s="7" t="s">
        <v>304</v>
      </c>
      <c r="B76" s="2" t="s">
        <v>175</v>
      </c>
      <c r="F76" s="6">
        <f>F74+F75</f>
        <v>5872924</v>
      </c>
    </row>
    <row r="77" spans="1:9" ht="12.75">
      <c r="A77" s="7"/>
      <c r="I77" s="36"/>
    </row>
    <row r="78" spans="1:9" ht="12.75">
      <c r="A78" s="7"/>
      <c r="I78" s="38"/>
    </row>
    <row r="79" ht="12.75">
      <c r="A79" s="14" t="s">
        <v>176</v>
      </c>
    </row>
    <row r="80" ht="12.75">
      <c r="I80" s="36"/>
    </row>
    <row r="81" spans="1:9" ht="12.75">
      <c r="A81" s="7" t="s">
        <v>177</v>
      </c>
      <c r="C81" s="23" t="s">
        <v>169</v>
      </c>
      <c r="E81" s="7" t="s">
        <v>213</v>
      </c>
      <c r="F81" s="7" t="s">
        <v>178</v>
      </c>
      <c r="I81" s="38"/>
    </row>
    <row r="83" spans="2:9" ht="12.75">
      <c r="B83" s="2" t="s">
        <v>179</v>
      </c>
      <c r="I83" s="36"/>
    </row>
    <row r="84" spans="2:9" ht="12.75">
      <c r="B84" s="2" t="s">
        <v>180</v>
      </c>
      <c r="I84" s="38"/>
    </row>
    <row r="85" ht="12.75">
      <c r="B85" s="2" t="s">
        <v>181</v>
      </c>
    </row>
    <row r="86" spans="2:9" ht="12.75">
      <c r="B86" s="2" t="s">
        <v>182</v>
      </c>
      <c r="I86" s="36"/>
    </row>
    <row r="87" spans="1:7" ht="63.75">
      <c r="A87" s="20">
        <v>24</v>
      </c>
      <c r="B87" s="2" t="s">
        <v>183</v>
      </c>
      <c r="E87" s="2">
        <f>SUM(E89,E92,E93,E94)</f>
        <v>29710</v>
      </c>
      <c r="F87" s="2">
        <f>SUM(F89,F92,F93,F94)</f>
        <v>1096803</v>
      </c>
      <c r="G87" s="25" t="s">
        <v>262</v>
      </c>
    </row>
    <row r="88" spans="1:7" ht="25.5">
      <c r="A88" s="20">
        <v>25</v>
      </c>
      <c r="B88" s="2" t="s">
        <v>184</v>
      </c>
      <c r="E88" s="2">
        <v>23087</v>
      </c>
      <c r="F88" s="2">
        <v>728854</v>
      </c>
      <c r="G88" s="25" t="s">
        <v>263</v>
      </c>
    </row>
    <row r="89" spans="1:7" ht="63.75">
      <c r="A89" s="7" t="s">
        <v>307</v>
      </c>
      <c r="B89" s="2" t="s">
        <v>15</v>
      </c>
      <c r="E89" s="2">
        <v>27143</v>
      </c>
      <c r="F89" s="2">
        <v>998201</v>
      </c>
      <c r="G89" s="25" t="s">
        <v>262</v>
      </c>
    </row>
    <row r="90" spans="1:6" ht="12.75">
      <c r="A90" s="7" t="s">
        <v>309</v>
      </c>
      <c r="B90" s="2" t="s">
        <v>17</v>
      </c>
      <c r="E90" s="2">
        <v>20712</v>
      </c>
      <c r="F90" s="7" t="s">
        <v>185</v>
      </c>
    </row>
    <row r="91" spans="1:6" ht="12.75">
      <c r="A91" s="7" t="s">
        <v>92</v>
      </c>
      <c r="B91" s="2" t="s">
        <v>18</v>
      </c>
      <c r="E91" s="2">
        <v>6431</v>
      </c>
      <c r="F91" s="7" t="s">
        <v>185</v>
      </c>
    </row>
    <row r="92" spans="1:6" ht="12.75">
      <c r="A92" s="7" t="s">
        <v>93</v>
      </c>
      <c r="B92" s="2" t="s">
        <v>19</v>
      </c>
      <c r="E92" s="2">
        <v>2168</v>
      </c>
      <c r="F92" s="2">
        <v>67647</v>
      </c>
    </row>
    <row r="93" spans="1:6" ht="12.75">
      <c r="A93" s="7" t="s">
        <v>94</v>
      </c>
      <c r="B93" s="2" t="s">
        <v>20</v>
      </c>
      <c r="E93" s="2">
        <v>351</v>
      </c>
      <c r="F93" s="2">
        <v>15800</v>
      </c>
    </row>
    <row r="94" spans="1:6" ht="12.75">
      <c r="A94" s="7" t="s">
        <v>95</v>
      </c>
      <c r="B94" s="2" t="s">
        <v>21</v>
      </c>
      <c r="E94" s="2">
        <v>48</v>
      </c>
      <c r="F94" s="2">
        <v>15155</v>
      </c>
    </row>
    <row r="95" spans="1:6" ht="12.75">
      <c r="A95" s="7" t="s">
        <v>96</v>
      </c>
      <c r="B95" s="2" t="s">
        <v>22</v>
      </c>
      <c r="E95" s="2">
        <v>10964</v>
      </c>
      <c r="F95" s="7" t="s">
        <v>185</v>
      </c>
    </row>
    <row r="96" spans="1:6" ht="12.75">
      <c r="A96" s="19" t="s">
        <v>308</v>
      </c>
      <c r="B96" s="2" t="s">
        <v>42</v>
      </c>
      <c r="E96" s="2">
        <v>22752</v>
      </c>
      <c r="F96" s="2">
        <v>697808</v>
      </c>
    </row>
    <row r="98" ht="12.75">
      <c r="B98" s="2" t="s">
        <v>186</v>
      </c>
    </row>
    <row r="99" ht="12.75">
      <c r="B99" s="2" t="s">
        <v>187</v>
      </c>
    </row>
    <row r="100" spans="1:6" ht="12.75">
      <c r="A100" s="20">
        <v>26</v>
      </c>
      <c r="B100" s="2" t="s">
        <v>188</v>
      </c>
      <c r="E100" s="2">
        <v>0</v>
      </c>
      <c r="F100" s="2">
        <v>0</v>
      </c>
    </row>
    <row r="101" spans="1:6" ht="12.75">
      <c r="A101" s="20">
        <v>27</v>
      </c>
      <c r="B101" s="2" t="s">
        <v>184</v>
      </c>
      <c r="E101" s="2">
        <v>0</v>
      </c>
      <c r="F101" s="2">
        <v>0</v>
      </c>
    </row>
    <row r="103" ht="12.75">
      <c r="B103" s="2" t="s">
        <v>189</v>
      </c>
    </row>
    <row r="104" ht="12.75">
      <c r="B104" s="2" t="s">
        <v>190</v>
      </c>
    </row>
    <row r="105" spans="1:6" ht="12.75">
      <c r="A105" s="20">
        <v>28</v>
      </c>
      <c r="B105" s="2" t="s">
        <v>346</v>
      </c>
      <c r="E105" s="2">
        <v>274</v>
      </c>
      <c r="F105" s="2">
        <v>5988</v>
      </c>
    </row>
    <row r="106" spans="1:6" ht="12.75">
      <c r="A106" s="20">
        <v>29</v>
      </c>
      <c r="B106" s="2" t="s">
        <v>191</v>
      </c>
      <c r="E106" s="2">
        <v>274</v>
      </c>
      <c r="F106" s="2">
        <v>5911</v>
      </c>
    </row>
    <row r="107" spans="1:6" ht="12.75">
      <c r="A107" s="19" t="s">
        <v>101</v>
      </c>
      <c r="B107" s="2" t="s">
        <v>192</v>
      </c>
      <c r="E107" s="2">
        <v>88</v>
      </c>
      <c r="F107" s="2">
        <v>2437</v>
      </c>
    </row>
    <row r="108" spans="1:6" ht="12.75">
      <c r="A108" s="7" t="s">
        <v>102</v>
      </c>
      <c r="B108" s="2" t="s">
        <v>193</v>
      </c>
      <c r="E108" s="2">
        <v>12</v>
      </c>
      <c r="F108" s="2">
        <v>399</v>
      </c>
    </row>
    <row r="109" spans="1:6" ht="12.75">
      <c r="A109" s="7" t="s">
        <v>113</v>
      </c>
      <c r="B109" s="2" t="s">
        <v>45</v>
      </c>
      <c r="E109" s="7" t="s">
        <v>185</v>
      </c>
      <c r="F109" s="2">
        <v>938</v>
      </c>
    </row>
    <row r="110" ht="12.75">
      <c r="A110" s="7"/>
    </row>
    <row r="111" ht="12.75">
      <c r="B111" s="2" t="s">
        <v>194</v>
      </c>
    </row>
    <row r="112" spans="1:6" ht="12.75">
      <c r="A112" s="20">
        <v>30</v>
      </c>
      <c r="B112" s="2" t="s">
        <v>188</v>
      </c>
      <c r="E112" s="2">
        <v>16968</v>
      </c>
      <c r="F112" s="2">
        <v>1049069</v>
      </c>
    </row>
    <row r="113" spans="1:6" ht="12.75">
      <c r="A113" s="20">
        <v>31</v>
      </c>
      <c r="B113" s="2" t="s">
        <v>184</v>
      </c>
      <c r="E113" s="2">
        <v>220</v>
      </c>
      <c r="F113" s="2">
        <v>21315</v>
      </c>
    </row>
    <row r="115" spans="1:6" ht="12.75">
      <c r="A115" s="20">
        <v>32</v>
      </c>
      <c r="B115" s="2" t="s">
        <v>31</v>
      </c>
      <c r="E115" s="2">
        <v>1</v>
      </c>
      <c r="F115" s="2">
        <v>975</v>
      </c>
    </row>
    <row r="116" spans="1:7" ht="38.25">
      <c r="A116" s="20">
        <v>33</v>
      </c>
      <c r="B116" s="2" t="s">
        <v>195</v>
      </c>
      <c r="E116" s="2">
        <v>243</v>
      </c>
      <c r="F116" s="2">
        <v>9300</v>
      </c>
      <c r="G116" s="25" t="s">
        <v>264</v>
      </c>
    </row>
    <row r="117" spans="1:6" ht="12.75">
      <c r="A117" s="20">
        <v>34</v>
      </c>
      <c r="B117" s="2" t="s">
        <v>197</v>
      </c>
      <c r="E117" s="2">
        <v>21</v>
      </c>
      <c r="F117" s="2">
        <v>22454</v>
      </c>
    </row>
    <row r="118" ht="12.75">
      <c r="A118" s="20"/>
    </row>
    <row r="119" ht="12.75">
      <c r="B119" s="2" t="s">
        <v>198</v>
      </c>
    </row>
    <row r="120" spans="1:6" ht="12.75">
      <c r="A120" s="20">
        <v>35</v>
      </c>
      <c r="B120" s="2" t="s">
        <v>188</v>
      </c>
      <c r="E120" s="2">
        <v>330</v>
      </c>
      <c r="F120" s="2">
        <v>21258</v>
      </c>
    </row>
    <row r="121" spans="1:6" ht="12.75">
      <c r="A121" s="20">
        <v>36</v>
      </c>
      <c r="B121" s="2" t="s">
        <v>184</v>
      </c>
      <c r="E121" s="2">
        <v>295</v>
      </c>
      <c r="F121" s="2">
        <v>15814</v>
      </c>
    </row>
    <row r="123" ht="12.75">
      <c r="B123" s="2" t="s">
        <v>442</v>
      </c>
    </row>
    <row r="124" spans="1:6" ht="12.75">
      <c r="A124" s="20">
        <v>37</v>
      </c>
      <c r="B124" s="2" t="s">
        <v>188</v>
      </c>
      <c r="E124" s="2">
        <v>909</v>
      </c>
      <c r="F124" s="2">
        <v>4024</v>
      </c>
    </row>
    <row r="125" spans="1:6" ht="12.75">
      <c r="A125" s="20">
        <v>38</v>
      </c>
      <c r="B125" s="2" t="s">
        <v>184</v>
      </c>
      <c r="E125" s="2">
        <v>620</v>
      </c>
      <c r="F125" s="2">
        <v>3339</v>
      </c>
    </row>
    <row r="126" ht="12.75">
      <c r="A126" s="20"/>
    </row>
    <row r="127" spans="1:2" ht="12.75">
      <c r="A127" s="20"/>
      <c r="B127" s="2" t="s">
        <v>443</v>
      </c>
    </row>
    <row r="128" spans="1:6" ht="12.75">
      <c r="A128" s="20">
        <v>39</v>
      </c>
      <c r="B128" s="2" t="s">
        <v>188</v>
      </c>
      <c r="E128" s="2">
        <v>229</v>
      </c>
      <c r="F128" s="2">
        <v>3217</v>
      </c>
    </row>
    <row r="129" spans="1:6" ht="12.75">
      <c r="A129" s="20">
        <v>40</v>
      </c>
      <c r="B129" s="2" t="s">
        <v>184</v>
      </c>
      <c r="E129" s="2">
        <v>102</v>
      </c>
      <c r="F129" s="2">
        <v>899</v>
      </c>
    </row>
    <row r="131" spans="1:6" ht="12.75">
      <c r="A131" s="20">
        <v>41</v>
      </c>
      <c r="B131" s="2" t="s">
        <v>40</v>
      </c>
      <c r="E131" s="2">
        <v>0</v>
      </c>
      <c r="F131" s="2">
        <v>0</v>
      </c>
    </row>
    <row r="134" ht="12.75">
      <c r="A134" s="18" t="s">
        <v>444</v>
      </c>
    </row>
    <row r="135" ht="12.75">
      <c r="A135" s="18"/>
    </row>
    <row r="136" spans="1:6" ht="12.75">
      <c r="A136" s="18"/>
      <c r="F136" s="7" t="s">
        <v>161</v>
      </c>
    </row>
    <row r="138" ht="12.75">
      <c r="B138" s="2" t="s">
        <v>445</v>
      </c>
    </row>
    <row r="139" spans="1:6" ht="12.75">
      <c r="A139" s="20">
        <v>42</v>
      </c>
      <c r="B139" s="2" t="s">
        <v>50</v>
      </c>
      <c r="F139" s="8">
        <v>246105</v>
      </c>
    </row>
    <row r="140" spans="1:7" ht="51">
      <c r="A140" s="19" t="s">
        <v>115</v>
      </c>
      <c r="B140" s="2" t="s">
        <v>51</v>
      </c>
      <c r="F140" s="8">
        <f>(2693+20420+176071+18058+21074+169408)</f>
        <v>407724</v>
      </c>
      <c r="G140" s="25" t="s">
        <v>265</v>
      </c>
    </row>
    <row r="141" spans="1:6" ht="12.75">
      <c r="A141" s="19" t="s">
        <v>116</v>
      </c>
      <c r="B141" s="2" t="s">
        <v>52</v>
      </c>
      <c r="F141" s="8">
        <v>14852</v>
      </c>
    </row>
    <row r="142" spans="1:6" ht="12.75">
      <c r="A142" s="20">
        <v>43</v>
      </c>
      <c r="B142" s="2" t="s">
        <v>446</v>
      </c>
      <c r="F142" s="8">
        <v>28952</v>
      </c>
    </row>
    <row r="144" ht="12.75">
      <c r="B144" s="2" t="s">
        <v>204</v>
      </c>
    </row>
    <row r="145" ht="12.75">
      <c r="B145" s="2" t="s">
        <v>205</v>
      </c>
    </row>
    <row r="146" spans="1:6" ht="12.75">
      <c r="A146" s="20">
        <v>44</v>
      </c>
      <c r="B146" s="2" t="s">
        <v>206</v>
      </c>
      <c r="F146" s="8">
        <v>4528</v>
      </c>
    </row>
    <row r="147" spans="1:6" ht="12.75">
      <c r="A147" s="20">
        <v>45</v>
      </c>
      <c r="B147" s="2" t="s">
        <v>207</v>
      </c>
      <c r="F147" s="8">
        <v>4303</v>
      </c>
    </row>
    <row r="148" spans="1:6" ht="12.75">
      <c r="A148" s="20">
        <v>46</v>
      </c>
      <c r="B148" s="18" t="s">
        <v>139</v>
      </c>
      <c r="F148" s="8">
        <v>8831</v>
      </c>
    </row>
    <row r="149" spans="1:6" ht="12.75">
      <c r="A149" s="7" t="s">
        <v>121</v>
      </c>
      <c r="B149" s="2" t="s">
        <v>208</v>
      </c>
      <c r="F149" s="8">
        <v>3663</v>
      </c>
    </row>
    <row r="150" spans="1:6" ht="12.75">
      <c r="A150" s="7" t="s">
        <v>321</v>
      </c>
      <c r="B150" s="2" t="s">
        <v>209</v>
      </c>
      <c r="F150" s="8">
        <v>289</v>
      </c>
    </row>
    <row r="151" ht="12.75">
      <c r="F151" s="8"/>
    </row>
    <row r="152" spans="2:6" ht="12.75">
      <c r="B152" s="2" t="s">
        <v>210</v>
      </c>
      <c r="F152" s="8"/>
    </row>
    <row r="153" spans="2:6" ht="12.75">
      <c r="B153" s="2" t="s">
        <v>211</v>
      </c>
      <c r="F153" s="8"/>
    </row>
    <row r="154" spans="1:6" ht="12.75">
      <c r="A154" s="20">
        <v>47</v>
      </c>
      <c r="B154" s="2" t="s">
        <v>206</v>
      </c>
      <c r="F154" s="8">
        <v>5720</v>
      </c>
    </row>
    <row r="155" spans="1:6" ht="12.75">
      <c r="A155" s="20">
        <v>48</v>
      </c>
      <c r="B155" s="2" t="s">
        <v>207</v>
      </c>
      <c r="F155" s="8">
        <v>10132</v>
      </c>
    </row>
    <row r="156" spans="1:6" ht="12.75">
      <c r="A156" s="20">
        <v>49</v>
      </c>
      <c r="B156" s="18" t="s">
        <v>139</v>
      </c>
      <c r="F156" s="8">
        <v>15852</v>
      </c>
    </row>
    <row r="157" spans="1:6" ht="12.75">
      <c r="A157" s="7" t="s">
        <v>325</v>
      </c>
      <c r="B157" s="2" t="s">
        <v>449</v>
      </c>
      <c r="F157" s="8">
        <v>9074</v>
      </c>
    </row>
    <row r="158" spans="1:6" ht="12.75">
      <c r="A158" s="7" t="s">
        <v>326</v>
      </c>
      <c r="B158" s="2" t="s">
        <v>450</v>
      </c>
      <c r="F158" s="8">
        <v>1308</v>
      </c>
    </row>
    <row r="160" ht="12.75">
      <c r="B160" s="2" t="s">
        <v>451</v>
      </c>
    </row>
    <row r="161" spans="1:6" ht="12.75">
      <c r="A161" s="20">
        <v>50</v>
      </c>
      <c r="B161" s="2" t="s">
        <v>452</v>
      </c>
      <c r="F161" s="8">
        <v>578</v>
      </c>
    </row>
    <row r="162" spans="1:2" ht="12.75">
      <c r="A162" s="19" t="s">
        <v>328</v>
      </c>
      <c r="B162" s="2" t="s">
        <v>453</v>
      </c>
    </row>
    <row r="163" spans="1:6" ht="12.75">
      <c r="A163" s="20">
        <v>51</v>
      </c>
      <c r="B163" s="2" t="s">
        <v>454</v>
      </c>
      <c r="F163" s="8">
        <f>6625+7702</f>
        <v>14327</v>
      </c>
    </row>
    <row r="164" spans="1:6" ht="12.75">
      <c r="A164" s="7" t="s">
        <v>330</v>
      </c>
      <c r="B164" s="2" t="s">
        <v>220</v>
      </c>
      <c r="F164" s="2">
        <v>0</v>
      </c>
    </row>
    <row r="165" ht="12.75">
      <c r="B165" s="2" t="s">
        <v>221</v>
      </c>
    </row>
    <row r="166" spans="1:6" ht="12.75">
      <c r="A166" s="7" t="s">
        <v>331</v>
      </c>
      <c r="B166" s="2" t="s">
        <v>220</v>
      </c>
      <c r="F166" s="2">
        <v>51</v>
      </c>
    </row>
    <row r="167" ht="12.75">
      <c r="B167" s="2" t="s">
        <v>222</v>
      </c>
    </row>
    <row r="169" ht="12.75">
      <c r="A169" s="18" t="s">
        <v>223</v>
      </c>
    </row>
    <row r="171" spans="1:6" ht="12.75">
      <c r="A171" s="7" t="s">
        <v>177</v>
      </c>
      <c r="C171" s="7" t="s">
        <v>169</v>
      </c>
      <c r="F171" s="7" t="s">
        <v>161</v>
      </c>
    </row>
    <row r="173" spans="1:7" ht="12.75">
      <c r="A173" s="20">
        <v>52</v>
      </c>
      <c r="B173" s="2" t="s">
        <v>278</v>
      </c>
      <c r="F173" s="2">
        <v>83.5</v>
      </c>
      <c r="G173" s="25" t="s">
        <v>266</v>
      </c>
    </row>
    <row r="174" spans="1:6" ht="12.75">
      <c r="A174" s="19" t="s">
        <v>122</v>
      </c>
      <c r="B174" s="2" t="s">
        <v>225</v>
      </c>
      <c r="F174" s="2">
        <v>191</v>
      </c>
    </row>
    <row r="175" spans="2:7" ht="12.75">
      <c r="B175" s="2" t="s">
        <v>226</v>
      </c>
      <c r="G175" s="25" t="s">
        <v>267</v>
      </c>
    </row>
    <row r="176" spans="1:7" ht="12.75">
      <c r="A176" s="20">
        <v>53</v>
      </c>
      <c r="B176" s="2" t="s">
        <v>67</v>
      </c>
      <c r="F176" s="2" t="s">
        <v>126</v>
      </c>
      <c r="G176" s="25" t="s">
        <v>268</v>
      </c>
    </row>
    <row r="177" spans="1:7" ht="38.25">
      <c r="A177" s="20">
        <v>54</v>
      </c>
      <c r="B177" s="2" t="s">
        <v>68</v>
      </c>
      <c r="F177" s="8">
        <f>30+105+670+35+1060</f>
        <v>1900</v>
      </c>
      <c r="G177" s="25" t="s">
        <v>269</v>
      </c>
    </row>
    <row r="179" ht="12.75">
      <c r="B179" s="27"/>
    </row>
  </sheetData>
  <hyperlinks>
    <hyperlink ref="C15" r:id="rId1" display="rpollard@fullerton.edu"/>
  </hyperlinks>
  <printOptions gridLines="1" headings="1"/>
  <pageMargins left="0.75" right="0.75" top="1" bottom="1" header="0.5" footer="0.5"/>
  <pageSetup fitToHeight="0" fitToWidth="1" orientation="portrait" scale="67"/>
  <headerFooter alignWithMargins="0"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I179"/>
  <sheetViews>
    <sheetView workbookViewId="0" topLeftCell="A1">
      <selection activeCell="H1" sqref="H1"/>
    </sheetView>
  </sheetViews>
  <sheetFormatPr defaultColWidth="9.140625" defaultRowHeight="12.75"/>
  <cols>
    <col min="1" max="6" width="11.421875" style="2" customWidth="1"/>
    <col min="7" max="7" width="23.7109375" style="2" customWidth="1"/>
    <col min="8" max="16384" width="11.421875" style="2" customWidth="1"/>
  </cols>
  <sheetData>
    <row r="1" spans="1:3" ht="18">
      <c r="A1" s="11" t="s">
        <v>140</v>
      </c>
      <c r="B1" s="12"/>
      <c r="C1" s="12"/>
    </row>
    <row r="2" spans="1:3" ht="18">
      <c r="A2" s="12" t="s">
        <v>141</v>
      </c>
      <c r="B2" s="12"/>
      <c r="C2" s="12"/>
    </row>
    <row r="3" spans="1:3" ht="18">
      <c r="A3" s="13" t="s">
        <v>142</v>
      </c>
      <c r="B3" s="12"/>
      <c r="C3" s="12"/>
    </row>
    <row r="5" spans="1:5" ht="12.75">
      <c r="A5" s="14" t="s">
        <v>144</v>
      </c>
      <c r="B5" s="15" t="s">
        <v>336</v>
      </c>
      <c r="C5" s="16"/>
      <c r="D5" s="16"/>
      <c r="E5" s="17"/>
    </row>
    <row r="7" spans="1:5" ht="12.75">
      <c r="A7" s="18" t="s">
        <v>145</v>
      </c>
      <c r="C7" s="15" t="s">
        <v>270</v>
      </c>
      <c r="D7" s="16"/>
      <c r="E7" s="17"/>
    </row>
    <row r="9" spans="1:5" ht="12.75">
      <c r="A9" s="18" t="s">
        <v>147</v>
      </c>
      <c r="C9" s="15" t="s">
        <v>271</v>
      </c>
      <c r="D9" s="16"/>
      <c r="E9" s="17"/>
    </row>
    <row r="11" spans="1:3" ht="12.75">
      <c r="A11" s="18" t="s">
        <v>149</v>
      </c>
      <c r="B11" s="15" t="s">
        <v>272</v>
      </c>
      <c r="C11" s="17"/>
    </row>
    <row r="13" spans="1:3" ht="12.75">
      <c r="A13" s="18" t="s">
        <v>151</v>
      </c>
      <c r="B13" s="15" t="s">
        <v>273</v>
      </c>
      <c r="C13" s="17"/>
    </row>
    <row r="15" spans="1:4" ht="12.75">
      <c r="A15" s="18" t="s">
        <v>153</v>
      </c>
      <c r="C15" s="15" t="s">
        <v>274</v>
      </c>
      <c r="D15" s="17"/>
    </row>
    <row r="19" ht="12.75">
      <c r="A19" s="18" t="s">
        <v>155</v>
      </c>
    </row>
    <row r="20" ht="12.75">
      <c r="A20" s="18" t="s">
        <v>156</v>
      </c>
    </row>
    <row r="21" ht="12.75">
      <c r="A21" s="18" t="s">
        <v>157</v>
      </c>
    </row>
    <row r="22" ht="12.75">
      <c r="A22" s="18"/>
    </row>
    <row r="24" ht="12.75">
      <c r="A24" s="18" t="s">
        <v>158</v>
      </c>
    </row>
    <row r="25" ht="12.75">
      <c r="A25" s="18"/>
    </row>
    <row r="26" spans="1:6" ht="12.75">
      <c r="A26" s="19" t="s">
        <v>159</v>
      </c>
      <c r="C26" s="7" t="s">
        <v>160</v>
      </c>
      <c r="F26" s="7" t="s">
        <v>161</v>
      </c>
    </row>
    <row r="28" spans="1:6" ht="12.75">
      <c r="A28" s="20">
        <v>1</v>
      </c>
      <c r="B28" s="2" t="s">
        <v>162</v>
      </c>
      <c r="F28" s="2">
        <v>1</v>
      </c>
    </row>
    <row r="29" ht="12.75">
      <c r="A29" s="20"/>
    </row>
    <row r="31" ht="12.75">
      <c r="A31" s="14" t="s">
        <v>163</v>
      </c>
    </row>
    <row r="33" spans="1:6" ht="12.75">
      <c r="A33" s="7" t="s">
        <v>159</v>
      </c>
      <c r="C33" s="7" t="s">
        <v>164</v>
      </c>
      <c r="F33" s="7" t="s">
        <v>165</v>
      </c>
    </row>
    <row r="34" spans="1:4" ht="12.75">
      <c r="A34" s="7"/>
      <c r="D34" s="7"/>
    </row>
    <row r="35" spans="1:6" ht="12.75">
      <c r="A35" s="20">
        <v>2</v>
      </c>
      <c r="B35" s="2" t="s">
        <v>275</v>
      </c>
      <c r="F35" s="2">
        <v>14</v>
      </c>
    </row>
    <row r="36" spans="1:6" ht="12.75">
      <c r="A36" s="19" t="s">
        <v>72</v>
      </c>
      <c r="B36" s="2" t="s">
        <v>218</v>
      </c>
      <c r="F36" s="2">
        <v>12</v>
      </c>
    </row>
    <row r="37" spans="1:6" ht="12.75">
      <c r="A37" s="19" t="s">
        <v>73</v>
      </c>
      <c r="B37" s="2" t="s">
        <v>219</v>
      </c>
      <c r="F37" s="2">
        <v>2</v>
      </c>
    </row>
    <row r="39" spans="1:6" ht="12.75">
      <c r="A39" s="20">
        <v>3</v>
      </c>
      <c r="B39" s="2" t="s">
        <v>224</v>
      </c>
      <c r="F39" s="2">
        <v>24.5</v>
      </c>
    </row>
    <row r="40" spans="1:6" ht="12.75">
      <c r="A40" s="19" t="s">
        <v>75</v>
      </c>
      <c r="B40" s="2" t="s">
        <v>229</v>
      </c>
      <c r="F40" s="2">
        <v>19</v>
      </c>
    </row>
    <row r="41" spans="1:6" ht="12.75">
      <c r="A41" s="20">
        <v>4</v>
      </c>
      <c r="B41" s="2" t="s">
        <v>167</v>
      </c>
      <c r="F41" s="2">
        <v>0</v>
      </c>
    </row>
    <row r="42" spans="1:6" ht="12.75">
      <c r="A42" s="20">
        <v>5</v>
      </c>
      <c r="B42" s="2" t="s">
        <v>230</v>
      </c>
      <c r="F42" s="2">
        <v>15.5</v>
      </c>
    </row>
    <row r="43" spans="1:6" ht="12.75">
      <c r="A43" s="20">
        <v>6</v>
      </c>
      <c r="B43" s="18" t="s">
        <v>276</v>
      </c>
      <c r="F43" s="2">
        <f>F35+F39+F41+F42</f>
        <v>54</v>
      </c>
    </row>
    <row r="46" ht="12.75">
      <c r="A46" s="18" t="s">
        <v>168</v>
      </c>
    </row>
    <row r="48" spans="1:6" ht="12.75">
      <c r="A48" s="7" t="s">
        <v>159</v>
      </c>
      <c r="C48" s="7" t="s">
        <v>169</v>
      </c>
      <c r="F48" s="7" t="s">
        <v>170</v>
      </c>
    </row>
    <row r="49" spans="1:4" ht="12.75">
      <c r="A49" s="7"/>
      <c r="D49" s="7"/>
    </row>
    <row r="50" ht="12.75">
      <c r="B50" s="18" t="s">
        <v>171</v>
      </c>
    </row>
    <row r="51" spans="1:7" ht="12.75">
      <c r="A51" s="20">
        <v>7</v>
      </c>
      <c r="B51" s="2" t="s">
        <v>231</v>
      </c>
      <c r="F51" s="8">
        <v>995517</v>
      </c>
      <c r="G51" s="7"/>
    </row>
    <row r="52" spans="1:7" ht="12.75">
      <c r="A52" s="19" t="s">
        <v>79</v>
      </c>
      <c r="B52" s="2" t="s">
        <v>239</v>
      </c>
      <c r="F52" s="8">
        <v>769379</v>
      </c>
      <c r="G52" s="7"/>
    </row>
    <row r="53" spans="1:6" ht="12.75">
      <c r="A53" s="20">
        <v>8</v>
      </c>
      <c r="B53" s="2" t="s">
        <v>241</v>
      </c>
      <c r="F53" s="8">
        <v>864489</v>
      </c>
    </row>
    <row r="54" spans="1:6" ht="12.75">
      <c r="A54" s="20">
        <v>9</v>
      </c>
      <c r="B54" s="2" t="s">
        <v>242</v>
      </c>
      <c r="F54" s="8">
        <v>206933</v>
      </c>
    </row>
    <row r="56" ht="12.75">
      <c r="B56" s="18" t="s">
        <v>212</v>
      </c>
    </row>
    <row r="57" spans="1:6" ht="12.75">
      <c r="A57" s="20">
        <v>10</v>
      </c>
      <c r="B57" s="2" t="s">
        <v>245</v>
      </c>
      <c r="F57" s="8">
        <v>420137</v>
      </c>
    </row>
    <row r="58" spans="1:6" ht="12.75">
      <c r="A58" s="7" t="s">
        <v>85</v>
      </c>
      <c r="B58" s="2" t="s">
        <v>246</v>
      </c>
      <c r="F58" s="3" t="s">
        <v>126</v>
      </c>
    </row>
    <row r="59" spans="1:6" ht="12.75">
      <c r="A59" s="20">
        <v>11</v>
      </c>
      <c r="B59" s="2" t="s">
        <v>172</v>
      </c>
      <c r="F59" s="8">
        <v>231184</v>
      </c>
    </row>
    <row r="60" spans="1:9" ht="12.75">
      <c r="A60" s="7" t="s">
        <v>288</v>
      </c>
      <c r="B60" s="2" t="s">
        <v>1</v>
      </c>
      <c r="F60" s="2">
        <v>0</v>
      </c>
      <c r="G60" s="135" t="s">
        <v>280</v>
      </c>
      <c r="H60" s="135"/>
      <c r="I60" s="135"/>
    </row>
    <row r="61" spans="1:9" ht="12.75">
      <c r="A61" s="7" t="s">
        <v>289</v>
      </c>
      <c r="B61" s="2" t="s">
        <v>2</v>
      </c>
      <c r="F61" s="8">
        <v>231184</v>
      </c>
      <c r="G61" s="135" t="s">
        <v>281</v>
      </c>
      <c r="H61" s="135"/>
      <c r="I61" s="135"/>
    </row>
    <row r="62" spans="1:6" ht="12.75">
      <c r="A62" s="20">
        <v>12</v>
      </c>
      <c r="B62" s="2" t="s">
        <v>3</v>
      </c>
      <c r="F62" s="8">
        <v>48947</v>
      </c>
    </row>
    <row r="63" spans="1:6" ht="12.75">
      <c r="A63" s="20">
        <v>13</v>
      </c>
      <c r="B63" s="2" t="s">
        <v>4</v>
      </c>
      <c r="F63" s="8">
        <v>9287</v>
      </c>
    </row>
    <row r="64" spans="1:6" ht="12.75">
      <c r="A64" s="20">
        <v>14</v>
      </c>
      <c r="B64" s="2" t="s">
        <v>5</v>
      </c>
      <c r="F64" s="8">
        <v>243463</v>
      </c>
    </row>
    <row r="65" spans="1:6" ht="12.75">
      <c r="A65" s="19" t="s">
        <v>293</v>
      </c>
      <c r="B65" s="2" t="s">
        <v>6</v>
      </c>
      <c r="F65" s="8">
        <v>243463</v>
      </c>
    </row>
    <row r="66" spans="1:7" ht="12.75">
      <c r="A66" s="20">
        <v>15</v>
      </c>
      <c r="B66" s="2" t="s">
        <v>173</v>
      </c>
      <c r="F66" s="8">
        <v>42528</v>
      </c>
      <c r="G66" s="7"/>
    </row>
    <row r="67" spans="1:6" ht="12.75">
      <c r="A67" s="20">
        <v>16</v>
      </c>
      <c r="B67" s="2" t="s">
        <v>8</v>
      </c>
      <c r="F67" s="2">
        <v>0</v>
      </c>
    </row>
    <row r="69" spans="1:6" ht="12.75">
      <c r="A69" s="20">
        <v>17</v>
      </c>
      <c r="B69" s="2" t="s">
        <v>9</v>
      </c>
      <c r="F69" s="8">
        <v>16730</v>
      </c>
    </row>
    <row r="70" spans="1:6" ht="12.75">
      <c r="A70" s="20">
        <v>18</v>
      </c>
      <c r="B70" s="2" t="s">
        <v>10</v>
      </c>
      <c r="F70" s="2" t="s">
        <v>126</v>
      </c>
    </row>
    <row r="71" spans="1:6" ht="12.75">
      <c r="A71" s="20">
        <v>19</v>
      </c>
      <c r="B71" s="2" t="s">
        <v>11</v>
      </c>
      <c r="F71" s="8">
        <v>129943</v>
      </c>
    </row>
    <row r="72" spans="1:6" ht="12.75">
      <c r="A72" s="20">
        <v>20</v>
      </c>
      <c r="B72" s="2" t="s">
        <v>174</v>
      </c>
      <c r="F72" s="8">
        <v>63526</v>
      </c>
    </row>
    <row r="73" spans="1:6" ht="12.75">
      <c r="A73" s="20">
        <v>21</v>
      </c>
      <c r="B73" s="2" t="s">
        <v>13</v>
      </c>
      <c r="F73" s="8">
        <v>226646</v>
      </c>
    </row>
    <row r="74" spans="1:6" ht="12.75">
      <c r="A74" s="20">
        <v>22</v>
      </c>
      <c r="B74" s="18" t="s">
        <v>282</v>
      </c>
      <c r="F74" s="2">
        <f>SUM(F51,F53,F54,F57,F59,F62:F64,F66,F67,F69:F73)</f>
        <v>3499330</v>
      </c>
    </row>
    <row r="75" spans="1:6" ht="12.75">
      <c r="A75" s="20">
        <v>23</v>
      </c>
      <c r="B75" s="2" t="s">
        <v>14</v>
      </c>
      <c r="F75" s="2">
        <v>0</v>
      </c>
    </row>
    <row r="76" spans="1:6" ht="12.75">
      <c r="A76" s="7" t="s">
        <v>304</v>
      </c>
      <c r="B76" s="2" t="s">
        <v>175</v>
      </c>
      <c r="F76" s="2">
        <f>F74+F75</f>
        <v>3499330</v>
      </c>
    </row>
    <row r="77" ht="12.75">
      <c r="A77" s="7"/>
    </row>
    <row r="78" ht="12.75">
      <c r="A78" s="7"/>
    </row>
    <row r="79" ht="12.75">
      <c r="A79" s="14" t="s">
        <v>176</v>
      </c>
    </row>
    <row r="81" spans="1:6" ht="12.75">
      <c r="A81" s="7" t="s">
        <v>177</v>
      </c>
      <c r="C81" s="23" t="s">
        <v>169</v>
      </c>
      <c r="E81" s="7" t="s">
        <v>213</v>
      </c>
      <c r="F81" s="7" t="s">
        <v>178</v>
      </c>
    </row>
    <row r="83" ht="12.75">
      <c r="B83" s="2" t="s">
        <v>179</v>
      </c>
    </row>
    <row r="84" ht="12.75">
      <c r="B84" s="2" t="s">
        <v>180</v>
      </c>
    </row>
    <row r="85" ht="12.75">
      <c r="B85" s="2" t="s">
        <v>181</v>
      </c>
    </row>
    <row r="86" ht="12.75">
      <c r="B86" s="2" t="s">
        <v>182</v>
      </c>
    </row>
    <row r="87" spans="1:6" ht="12.75">
      <c r="A87" s="20">
        <v>24</v>
      </c>
      <c r="B87" s="2" t="s">
        <v>183</v>
      </c>
      <c r="E87" s="2" t="s">
        <v>283</v>
      </c>
      <c r="F87" s="8">
        <v>908577</v>
      </c>
    </row>
    <row r="88" spans="1:6" ht="12.75">
      <c r="A88" s="20">
        <v>25</v>
      </c>
      <c r="B88" s="2" t="s">
        <v>184</v>
      </c>
      <c r="F88" s="3" t="s">
        <v>126</v>
      </c>
    </row>
    <row r="89" spans="1:6" ht="12.75">
      <c r="A89" s="7" t="s">
        <v>307</v>
      </c>
      <c r="B89" s="2" t="s">
        <v>15</v>
      </c>
      <c r="E89" s="8">
        <v>12114</v>
      </c>
      <c r="F89" s="8">
        <v>784256</v>
      </c>
    </row>
    <row r="90" spans="1:6" ht="12.75">
      <c r="A90" s="7" t="s">
        <v>309</v>
      </c>
      <c r="B90" s="2" t="s">
        <v>17</v>
      </c>
      <c r="E90" s="8">
        <v>11745</v>
      </c>
      <c r="F90" s="7" t="s">
        <v>185</v>
      </c>
    </row>
    <row r="91" spans="1:6" ht="12.75">
      <c r="A91" s="7" t="s">
        <v>92</v>
      </c>
      <c r="B91" s="2" t="s">
        <v>18</v>
      </c>
      <c r="E91" s="2">
        <v>369</v>
      </c>
      <c r="F91" s="7" t="s">
        <v>185</v>
      </c>
    </row>
    <row r="92" spans="1:6" ht="12.75">
      <c r="A92" s="7" t="s">
        <v>93</v>
      </c>
      <c r="B92" s="2" t="s">
        <v>19</v>
      </c>
      <c r="E92" s="8">
        <v>1862</v>
      </c>
      <c r="F92" s="8">
        <v>108577</v>
      </c>
    </row>
    <row r="93" spans="1:6" ht="12.75">
      <c r="A93" s="7" t="s">
        <v>94</v>
      </c>
      <c r="B93" s="2" t="s">
        <v>20</v>
      </c>
      <c r="E93" s="2">
        <v>80</v>
      </c>
      <c r="F93" s="8">
        <v>15744</v>
      </c>
    </row>
    <row r="94" spans="1:6" ht="12.75">
      <c r="A94" s="7" t="s">
        <v>95</v>
      </c>
      <c r="B94" s="2" t="s">
        <v>21</v>
      </c>
      <c r="E94" s="3" t="s">
        <v>126</v>
      </c>
      <c r="F94" s="3" t="s">
        <v>126</v>
      </c>
    </row>
    <row r="95" spans="1:6" ht="12.75">
      <c r="A95" s="7" t="s">
        <v>96</v>
      </c>
      <c r="B95" s="2" t="s">
        <v>22</v>
      </c>
      <c r="E95" s="8">
        <v>3174</v>
      </c>
      <c r="F95" s="7" t="s">
        <v>185</v>
      </c>
    </row>
    <row r="96" spans="1:6" ht="12.75">
      <c r="A96" s="19" t="s">
        <v>308</v>
      </c>
      <c r="B96" s="2" t="s">
        <v>42</v>
      </c>
      <c r="E96" s="3" t="s">
        <v>126</v>
      </c>
      <c r="F96" s="3" t="s">
        <v>126</v>
      </c>
    </row>
    <row r="98" ht="12.75">
      <c r="B98" s="2" t="s">
        <v>186</v>
      </c>
    </row>
    <row r="99" ht="12.75">
      <c r="B99" s="2" t="s">
        <v>187</v>
      </c>
    </row>
    <row r="100" spans="1:6" ht="12.75">
      <c r="A100" s="20">
        <v>26</v>
      </c>
      <c r="B100" s="2" t="s">
        <v>188</v>
      </c>
      <c r="E100" s="8">
        <v>4012</v>
      </c>
      <c r="F100" s="8">
        <v>60815</v>
      </c>
    </row>
    <row r="101" spans="1:6" ht="12.75">
      <c r="A101" s="20">
        <v>27</v>
      </c>
      <c r="B101" s="2" t="s">
        <v>184</v>
      </c>
      <c r="E101" s="3" t="s">
        <v>126</v>
      </c>
      <c r="F101" s="3" t="s">
        <v>126</v>
      </c>
    </row>
    <row r="103" ht="12.75">
      <c r="B103" s="2" t="s">
        <v>189</v>
      </c>
    </row>
    <row r="104" ht="12.75">
      <c r="B104" s="2" t="s">
        <v>190</v>
      </c>
    </row>
    <row r="105" spans="1:6" ht="12.75">
      <c r="A105" s="20">
        <v>28</v>
      </c>
      <c r="B105" s="2" t="s">
        <v>284</v>
      </c>
      <c r="F105" s="8">
        <v>3858</v>
      </c>
    </row>
    <row r="106" spans="1:6" ht="12.75">
      <c r="A106" s="20">
        <v>29</v>
      </c>
      <c r="B106" s="2" t="s">
        <v>44</v>
      </c>
      <c r="F106" s="3" t="s">
        <v>126</v>
      </c>
    </row>
    <row r="107" spans="1:6" ht="12.75">
      <c r="A107" s="19" t="s">
        <v>101</v>
      </c>
      <c r="B107" s="2" t="s">
        <v>27</v>
      </c>
      <c r="F107" s="8">
        <v>2210</v>
      </c>
    </row>
    <row r="108" spans="1:6" ht="12.75">
      <c r="A108" s="7" t="s">
        <v>102</v>
      </c>
      <c r="B108" s="2" t="s">
        <v>28</v>
      </c>
      <c r="F108" s="8">
        <v>1648</v>
      </c>
    </row>
    <row r="109" spans="1:6" ht="12.75">
      <c r="A109" s="7" t="s">
        <v>113</v>
      </c>
      <c r="B109" s="2" t="s">
        <v>45</v>
      </c>
      <c r="F109" s="2">
        <v>759</v>
      </c>
    </row>
    <row r="110" ht="12.75">
      <c r="A110" s="7"/>
    </row>
    <row r="111" ht="12.75">
      <c r="B111" s="2" t="s">
        <v>194</v>
      </c>
    </row>
    <row r="112" spans="1:6" ht="12.75">
      <c r="A112" s="20">
        <v>30</v>
      </c>
      <c r="B112" s="2" t="s">
        <v>188</v>
      </c>
      <c r="E112" s="8">
        <v>26280</v>
      </c>
      <c r="F112" s="8">
        <v>803844</v>
      </c>
    </row>
    <row r="113" spans="1:6" ht="12.75">
      <c r="A113" s="20">
        <v>31</v>
      </c>
      <c r="B113" s="2" t="s">
        <v>184</v>
      </c>
      <c r="E113" s="3" t="s">
        <v>126</v>
      </c>
      <c r="F113" s="3" t="s">
        <v>126</v>
      </c>
    </row>
    <row r="115" spans="1:6" ht="12.75">
      <c r="A115" s="20">
        <v>32</v>
      </c>
      <c r="B115" s="2" t="s">
        <v>31</v>
      </c>
      <c r="E115" s="2">
        <v>0</v>
      </c>
      <c r="F115" s="2">
        <v>806</v>
      </c>
    </row>
    <row r="116" spans="1:6" ht="12.75">
      <c r="A116" s="20">
        <v>33</v>
      </c>
      <c r="B116" s="2" t="s">
        <v>195</v>
      </c>
      <c r="E116" s="3" t="s">
        <v>126</v>
      </c>
      <c r="F116" s="3" t="s">
        <v>126</v>
      </c>
    </row>
    <row r="117" spans="1:6" ht="12.75">
      <c r="A117" s="20">
        <v>34</v>
      </c>
      <c r="B117" s="2" t="s">
        <v>197</v>
      </c>
      <c r="E117" s="3" t="s">
        <v>126</v>
      </c>
      <c r="F117" s="3" t="s">
        <v>126</v>
      </c>
    </row>
    <row r="118" ht="12.75">
      <c r="A118" s="20"/>
    </row>
    <row r="119" ht="12.75">
      <c r="B119" s="2" t="s">
        <v>198</v>
      </c>
    </row>
    <row r="120" spans="1:6" ht="12.75">
      <c r="A120" s="20">
        <v>35</v>
      </c>
      <c r="B120" s="2" t="s">
        <v>188</v>
      </c>
      <c r="E120" s="8">
        <v>2057</v>
      </c>
      <c r="F120" s="8">
        <v>23871</v>
      </c>
    </row>
    <row r="121" spans="1:6" ht="12.75">
      <c r="A121" s="20">
        <v>36</v>
      </c>
      <c r="B121" s="2" t="s">
        <v>184</v>
      </c>
      <c r="E121" s="3" t="s">
        <v>126</v>
      </c>
      <c r="F121" s="3" t="s">
        <v>126</v>
      </c>
    </row>
    <row r="123" ht="12.75">
      <c r="B123" s="2" t="s">
        <v>442</v>
      </c>
    </row>
    <row r="124" spans="1:6" ht="12.75">
      <c r="A124" s="20">
        <v>37</v>
      </c>
      <c r="B124" s="2" t="s">
        <v>188</v>
      </c>
      <c r="E124" s="2">
        <v>538</v>
      </c>
      <c r="F124" s="8">
        <v>4545</v>
      </c>
    </row>
    <row r="125" spans="1:6" ht="12.75">
      <c r="A125" s="20">
        <v>38</v>
      </c>
      <c r="B125" s="2" t="s">
        <v>184</v>
      </c>
      <c r="E125" s="3" t="s">
        <v>126</v>
      </c>
      <c r="F125" s="3" t="s">
        <v>126</v>
      </c>
    </row>
    <row r="126" spans="1:6" ht="12.75">
      <c r="A126" s="7"/>
      <c r="C126" s="23"/>
      <c r="E126" s="7"/>
      <c r="F126" s="7"/>
    </row>
    <row r="127" spans="1:2" ht="12.75">
      <c r="A127" s="20"/>
      <c r="B127" s="2" t="s">
        <v>443</v>
      </c>
    </row>
    <row r="128" spans="1:6" ht="12.75">
      <c r="A128" s="20">
        <v>39</v>
      </c>
      <c r="B128" s="2" t="s">
        <v>188</v>
      </c>
      <c r="E128" s="2">
        <v>723</v>
      </c>
      <c r="F128" s="8">
        <v>21668</v>
      </c>
    </row>
    <row r="129" spans="1:6" ht="12.75">
      <c r="A129" s="20">
        <v>40</v>
      </c>
      <c r="B129" s="2" t="s">
        <v>184</v>
      </c>
      <c r="E129" s="3" t="s">
        <v>126</v>
      </c>
      <c r="F129" s="3" t="s">
        <v>126</v>
      </c>
    </row>
    <row r="131" spans="1:6" ht="12.75">
      <c r="A131" s="20">
        <v>41</v>
      </c>
      <c r="B131" s="2" t="s">
        <v>40</v>
      </c>
      <c r="E131" s="3" t="s">
        <v>126</v>
      </c>
      <c r="F131" s="3" t="s">
        <v>126</v>
      </c>
    </row>
    <row r="134" ht="12.75">
      <c r="A134" s="18" t="s">
        <v>444</v>
      </c>
    </row>
    <row r="135" ht="12.75">
      <c r="A135" s="18"/>
    </row>
    <row r="136" spans="1:6" ht="12.75">
      <c r="A136" s="18"/>
      <c r="F136" s="7" t="s">
        <v>161</v>
      </c>
    </row>
    <row r="138" ht="12.75">
      <c r="B138" s="2" t="s">
        <v>445</v>
      </c>
    </row>
    <row r="139" spans="1:6" ht="12.75">
      <c r="A139" s="20">
        <v>42</v>
      </c>
      <c r="B139" s="2" t="s">
        <v>50</v>
      </c>
      <c r="F139" s="8">
        <v>112352</v>
      </c>
    </row>
    <row r="140" spans="1:6" ht="12.75">
      <c r="A140" s="19" t="s">
        <v>115</v>
      </c>
      <c r="B140" s="2" t="s">
        <v>51</v>
      </c>
      <c r="F140" s="8">
        <v>131389</v>
      </c>
    </row>
    <row r="141" spans="1:6" ht="12.75">
      <c r="A141" s="19" t="s">
        <v>116</v>
      </c>
      <c r="B141" s="2" t="s">
        <v>52</v>
      </c>
      <c r="F141" s="2">
        <v>552</v>
      </c>
    </row>
    <row r="142" spans="1:6" ht="12.75">
      <c r="A142" s="20">
        <v>43</v>
      </c>
      <c r="B142" s="2" t="s">
        <v>446</v>
      </c>
      <c r="F142" s="8">
        <v>23709</v>
      </c>
    </row>
    <row r="144" ht="12.75">
      <c r="B144" s="2" t="s">
        <v>204</v>
      </c>
    </row>
    <row r="145" ht="12.75">
      <c r="B145" s="2" t="s">
        <v>205</v>
      </c>
    </row>
    <row r="146" spans="1:6" ht="12.75">
      <c r="A146" s="20">
        <v>44</v>
      </c>
      <c r="B146" s="2" t="s">
        <v>206</v>
      </c>
      <c r="F146" s="8">
        <v>2151</v>
      </c>
    </row>
    <row r="147" spans="1:6" ht="12.75">
      <c r="A147" s="20">
        <v>45</v>
      </c>
      <c r="B147" s="2" t="s">
        <v>207</v>
      </c>
      <c r="F147" s="8">
        <v>1772</v>
      </c>
    </row>
    <row r="148" spans="1:6" ht="12.75">
      <c r="A148" s="20">
        <v>46</v>
      </c>
      <c r="B148" s="18" t="s">
        <v>139</v>
      </c>
      <c r="F148" s="8">
        <v>3923</v>
      </c>
    </row>
    <row r="149" spans="1:6" ht="12.75">
      <c r="A149" s="7" t="s">
        <v>121</v>
      </c>
      <c r="B149" s="2" t="s">
        <v>208</v>
      </c>
      <c r="F149" s="8">
        <v>3014</v>
      </c>
    </row>
    <row r="150" spans="1:6" ht="12.75">
      <c r="A150" s="7" t="s">
        <v>321</v>
      </c>
      <c r="B150" s="2" t="s">
        <v>209</v>
      </c>
      <c r="F150" s="2">
        <v>124</v>
      </c>
    </row>
    <row r="152" ht="12.75">
      <c r="B152" s="2" t="s">
        <v>210</v>
      </c>
    </row>
    <row r="153" ht="12.75">
      <c r="B153" s="2" t="s">
        <v>211</v>
      </c>
    </row>
    <row r="154" spans="1:6" ht="12.75">
      <c r="A154" s="20">
        <v>47</v>
      </c>
      <c r="B154" s="2" t="s">
        <v>206</v>
      </c>
      <c r="F154" s="2">
        <v>722</v>
      </c>
    </row>
    <row r="155" spans="1:6" ht="12.75">
      <c r="A155" s="20">
        <v>48</v>
      </c>
      <c r="B155" s="2" t="s">
        <v>207</v>
      </c>
      <c r="F155" s="8">
        <v>4504</v>
      </c>
    </row>
    <row r="156" spans="1:6" ht="12.75">
      <c r="A156" s="20">
        <v>49</v>
      </c>
      <c r="B156" s="18" t="s">
        <v>139</v>
      </c>
      <c r="F156" s="8">
        <v>5226</v>
      </c>
    </row>
    <row r="157" spans="1:6" ht="12.75">
      <c r="A157" s="7" t="s">
        <v>325</v>
      </c>
      <c r="B157" s="2" t="s">
        <v>449</v>
      </c>
      <c r="F157" s="8">
        <v>3234</v>
      </c>
    </row>
    <row r="158" spans="1:6" ht="12.75">
      <c r="A158" s="7" t="s">
        <v>326</v>
      </c>
      <c r="B158" s="2" t="s">
        <v>450</v>
      </c>
      <c r="F158" s="2">
        <v>318</v>
      </c>
    </row>
    <row r="160" ht="12.75">
      <c r="B160" s="2" t="s">
        <v>451</v>
      </c>
    </row>
    <row r="161" spans="1:6" ht="12.75">
      <c r="A161" s="20">
        <v>50</v>
      </c>
      <c r="B161" s="2" t="s">
        <v>452</v>
      </c>
      <c r="F161" s="2">
        <v>301</v>
      </c>
    </row>
    <row r="162" spans="1:6" ht="12.75">
      <c r="A162" s="19" t="s">
        <v>328</v>
      </c>
      <c r="B162" s="2" t="s">
        <v>453</v>
      </c>
      <c r="F162" s="2">
        <v>924</v>
      </c>
    </row>
    <row r="163" spans="1:6" ht="12.75">
      <c r="A163" s="20">
        <v>51</v>
      </c>
      <c r="B163" s="2" t="s">
        <v>454</v>
      </c>
      <c r="F163" s="8">
        <v>6537</v>
      </c>
    </row>
    <row r="164" spans="1:6" ht="12.75">
      <c r="A164" s="7" t="s">
        <v>330</v>
      </c>
      <c r="B164" s="2" t="s">
        <v>220</v>
      </c>
      <c r="F164" s="2">
        <v>644</v>
      </c>
    </row>
    <row r="165" spans="2:6" ht="12.75">
      <c r="B165" s="2" t="s">
        <v>221</v>
      </c>
      <c r="F165" s="2" t="s">
        <v>285</v>
      </c>
    </row>
    <row r="166" spans="1:6" ht="12.75">
      <c r="A166" s="7" t="s">
        <v>331</v>
      </c>
      <c r="B166" s="2" t="s">
        <v>220</v>
      </c>
      <c r="F166" s="2">
        <v>128</v>
      </c>
    </row>
    <row r="167" ht="12.75">
      <c r="B167" s="2" t="s">
        <v>222</v>
      </c>
    </row>
    <row r="169" ht="12.75">
      <c r="A169" s="18" t="s">
        <v>286</v>
      </c>
    </row>
    <row r="171" spans="1:6" ht="12.75">
      <c r="A171" s="7" t="s">
        <v>177</v>
      </c>
      <c r="C171" s="7" t="s">
        <v>169</v>
      </c>
      <c r="F171" s="7" t="s">
        <v>161</v>
      </c>
    </row>
    <row r="173" spans="1:6" ht="12.75">
      <c r="A173" s="20">
        <v>52</v>
      </c>
      <c r="B173" s="2" t="s">
        <v>278</v>
      </c>
      <c r="F173" s="2">
        <v>80</v>
      </c>
    </row>
    <row r="174" spans="1:6" ht="12.75">
      <c r="A174" s="19" t="s">
        <v>122</v>
      </c>
      <c r="B174" s="2" t="s">
        <v>225</v>
      </c>
      <c r="F174" s="2">
        <v>181</v>
      </c>
    </row>
    <row r="175" ht="12.75">
      <c r="B175" s="2" t="s">
        <v>226</v>
      </c>
    </row>
    <row r="176" spans="1:6" ht="12.75">
      <c r="A176" s="20">
        <v>53</v>
      </c>
      <c r="B176" s="2" t="s">
        <v>67</v>
      </c>
      <c r="F176" s="8">
        <v>19036</v>
      </c>
    </row>
    <row r="177" spans="1:6" ht="12.75">
      <c r="A177" s="20">
        <v>54</v>
      </c>
      <c r="B177" s="2" t="s">
        <v>68</v>
      </c>
      <c r="F177" s="8">
        <v>1368</v>
      </c>
    </row>
    <row r="179" ht="12.75">
      <c r="B179" s="27"/>
    </row>
  </sheetData>
  <mergeCells count="2">
    <mergeCell ref="G60:I60"/>
    <mergeCell ref="G61:I61"/>
  </mergeCells>
  <printOptions gridLines="1" headings="1"/>
  <pageMargins left="0.5" right="0.5" top="1" bottom="1" header="0.5" footer="0.5"/>
  <pageSetup horizontalDpi="600" verticalDpi="600" orientation="portrait"/>
  <headerFooter alignWithMargins="0"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H184"/>
  <sheetViews>
    <sheetView zoomScale="120" zoomScaleNormal="120" workbookViewId="0" topLeftCell="A1">
      <selection activeCell="H1" sqref="H1"/>
    </sheetView>
  </sheetViews>
  <sheetFormatPr defaultColWidth="9.140625" defaultRowHeight="12.75"/>
  <cols>
    <col min="1" max="5" width="11.421875" style="2" customWidth="1"/>
    <col min="6" max="6" width="11.421875" style="39" customWidth="1"/>
    <col min="7" max="16384" width="11.421875" style="2" customWidth="1"/>
  </cols>
  <sheetData>
    <row r="1" spans="1:3" ht="18">
      <c r="A1" s="11" t="s">
        <v>140</v>
      </c>
      <c r="B1" s="12"/>
      <c r="C1" s="12"/>
    </row>
    <row r="2" spans="1:3" ht="18">
      <c r="A2" s="12" t="s">
        <v>141</v>
      </c>
      <c r="B2" s="12"/>
      <c r="C2" s="12"/>
    </row>
    <row r="3" spans="1:3" ht="18">
      <c r="A3" s="13" t="s">
        <v>142</v>
      </c>
      <c r="B3" s="12"/>
      <c r="C3" s="12" t="s">
        <v>143</v>
      </c>
    </row>
    <row r="5" spans="1:5" ht="12.75">
      <c r="A5" s="14" t="s">
        <v>144</v>
      </c>
      <c r="B5" s="15" t="s">
        <v>337</v>
      </c>
      <c r="C5" s="16"/>
      <c r="D5" s="16"/>
      <c r="E5" s="17"/>
    </row>
    <row r="7" spans="1:5" ht="12.75">
      <c r="A7" s="18" t="s">
        <v>145</v>
      </c>
      <c r="C7" s="15" t="s">
        <v>287</v>
      </c>
      <c r="D7" s="16"/>
      <c r="E7" s="17"/>
    </row>
    <row r="9" spans="1:5" ht="12.75">
      <c r="A9" s="18" t="s">
        <v>147</v>
      </c>
      <c r="C9" s="15" t="s">
        <v>310</v>
      </c>
      <c r="D9" s="16"/>
      <c r="E9" s="17"/>
    </row>
    <row r="11" spans="1:3" ht="12.75">
      <c r="A11" s="18" t="s">
        <v>149</v>
      </c>
      <c r="B11" s="15" t="s">
        <v>311</v>
      </c>
      <c r="C11" s="17"/>
    </row>
    <row r="13" spans="1:3" ht="12.75">
      <c r="A13" s="18" t="s">
        <v>151</v>
      </c>
      <c r="B13" s="15" t="s">
        <v>312</v>
      </c>
      <c r="C13" s="17"/>
    </row>
    <row r="15" spans="1:4" ht="15">
      <c r="A15" s="18" t="s">
        <v>153</v>
      </c>
      <c r="C15" s="34" t="s">
        <v>313</v>
      </c>
      <c r="D15" s="17"/>
    </row>
    <row r="19" ht="12.75">
      <c r="A19" s="18" t="s">
        <v>155</v>
      </c>
    </row>
    <row r="20" ht="12.75">
      <c r="A20" s="18" t="s">
        <v>156</v>
      </c>
    </row>
    <row r="21" ht="12.75">
      <c r="A21" s="18" t="s">
        <v>157</v>
      </c>
    </row>
    <row r="22" ht="12.75">
      <c r="A22" s="18"/>
    </row>
    <row r="24" ht="12.75">
      <c r="A24" s="18" t="s">
        <v>158</v>
      </c>
    </row>
    <row r="25" ht="12.75">
      <c r="A25" s="18"/>
    </row>
    <row r="26" spans="1:6" ht="12.75">
      <c r="A26" s="19" t="s">
        <v>159</v>
      </c>
      <c r="C26" s="7" t="s">
        <v>160</v>
      </c>
      <c r="F26" s="40" t="s">
        <v>161</v>
      </c>
    </row>
    <row r="28" spans="1:6" ht="12.75">
      <c r="A28" s="20">
        <v>1</v>
      </c>
      <c r="B28" s="2" t="s">
        <v>162</v>
      </c>
      <c r="F28" s="39">
        <v>0</v>
      </c>
    </row>
    <row r="29" ht="12.75">
      <c r="A29" s="20"/>
    </row>
    <row r="31" ht="12.75">
      <c r="A31" s="14" t="s">
        <v>163</v>
      </c>
    </row>
    <row r="33" spans="1:6" ht="12.75">
      <c r="A33" s="7" t="s">
        <v>159</v>
      </c>
      <c r="C33" s="7" t="s">
        <v>164</v>
      </c>
      <c r="F33" s="40" t="s">
        <v>165</v>
      </c>
    </row>
    <row r="34" spans="1:4" ht="12.75">
      <c r="A34" s="7"/>
      <c r="D34" s="7"/>
    </row>
    <row r="35" spans="1:6" ht="12.75">
      <c r="A35" s="20">
        <v>2</v>
      </c>
      <c r="B35" s="2" t="s">
        <v>166</v>
      </c>
      <c r="F35" s="39">
        <v>17</v>
      </c>
    </row>
    <row r="36" spans="1:6" ht="12.75">
      <c r="A36" s="19" t="s">
        <v>72</v>
      </c>
      <c r="B36" s="2" t="s">
        <v>218</v>
      </c>
      <c r="F36" s="39">
        <v>13</v>
      </c>
    </row>
    <row r="37" spans="1:6" ht="12.75">
      <c r="A37" s="19" t="s">
        <v>73</v>
      </c>
      <c r="B37" s="2" t="s">
        <v>219</v>
      </c>
      <c r="F37" s="39">
        <v>4</v>
      </c>
    </row>
    <row r="39" spans="1:6" ht="12.75">
      <c r="A39" s="20">
        <v>3</v>
      </c>
      <c r="B39" s="2" t="s">
        <v>224</v>
      </c>
      <c r="F39" s="39">
        <v>22</v>
      </c>
    </row>
    <row r="40" spans="1:6" ht="12.75">
      <c r="A40" s="19" t="s">
        <v>75</v>
      </c>
      <c r="B40" s="2" t="s">
        <v>229</v>
      </c>
      <c r="F40" s="39">
        <v>17.9</v>
      </c>
    </row>
    <row r="41" spans="1:6" ht="12.75">
      <c r="A41" s="20">
        <v>4</v>
      </c>
      <c r="B41" s="2" t="s">
        <v>167</v>
      </c>
      <c r="F41" s="39">
        <v>0</v>
      </c>
    </row>
    <row r="42" spans="1:6" ht="12.75">
      <c r="A42" s="20">
        <v>5</v>
      </c>
      <c r="B42" s="2" t="s">
        <v>230</v>
      </c>
      <c r="F42" s="39">
        <v>14.85</v>
      </c>
    </row>
    <row r="43" spans="1:6" ht="12.75">
      <c r="A43" s="20">
        <v>6</v>
      </c>
      <c r="B43" s="18" t="s">
        <v>335</v>
      </c>
      <c r="F43" s="39">
        <f>F35+F39+F41+F42</f>
        <v>53.85</v>
      </c>
    </row>
    <row r="46" ht="12.75">
      <c r="A46" s="18" t="s">
        <v>168</v>
      </c>
    </row>
    <row r="48" spans="1:6" ht="12.75">
      <c r="A48" s="7" t="s">
        <v>159</v>
      </c>
      <c r="C48" s="7" t="s">
        <v>169</v>
      </c>
      <c r="F48" s="40" t="s">
        <v>170</v>
      </c>
    </row>
    <row r="49" spans="1:4" ht="12.75">
      <c r="A49" s="7"/>
      <c r="D49" s="7"/>
    </row>
    <row r="50" ht="12.75">
      <c r="B50" s="18" t="s">
        <v>171</v>
      </c>
    </row>
    <row r="51" spans="1:7" ht="12.75">
      <c r="A51" s="20">
        <v>7</v>
      </c>
      <c r="B51" s="2" t="s">
        <v>231</v>
      </c>
      <c r="F51" s="8">
        <v>1041889</v>
      </c>
      <c r="G51" s="7"/>
    </row>
    <row r="52" spans="1:7" ht="12.75">
      <c r="A52" s="19" t="s">
        <v>79</v>
      </c>
      <c r="B52" s="2" t="s">
        <v>239</v>
      </c>
      <c r="F52" s="8">
        <v>886914</v>
      </c>
      <c r="G52" s="7"/>
    </row>
    <row r="53" spans="1:6" ht="12.75">
      <c r="A53" s="20">
        <v>8</v>
      </c>
      <c r="B53" s="2" t="s">
        <v>241</v>
      </c>
      <c r="F53" s="8">
        <v>709282</v>
      </c>
    </row>
    <row r="54" spans="1:6" ht="12.75">
      <c r="A54" s="20">
        <v>9</v>
      </c>
      <c r="B54" s="2" t="s">
        <v>242</v>
      </c>
      <c r="F54" s="8">
        <f>135407.37+57681.51+1646.41</f>
        <v>194735.29</v>
      </c>
    </row>
    <row r="55" ht="12.75">
      <c r="F55" s="8"/>
    </row>
    <row r="56" spans="2:6" ht="12.75">
      <c r="B56" s="18" t="s">
        <v>212</v>
      </c>
      <c r="F56" s="8"/>
    </row>
    <row r="57" spans="1:6" ht="12.75">
      <c r="A57" s="20">
        <v>10</v>
      </c>
      <c r="B57" s="2" t="s">
        <v>245</v>
      </c>
      <c r="F57" s="8">
        <v>452399</v>
      </c>
    </row>
    <row r="58" spans="1:6" ht="12.75">
      <c r="A58" s="7" t="s">
        <v>85</v>
      </c>
      <c r="B58" s="2" t="s">
        <v>246</v>
      </c>
      <c r="F58" s="8">
        <v>452399</v>
      </c>
    </row>
    <row r="59" spans="1:6" ht="12.75">
      <c r="A59" s="20">
        <v>11</v>
      </c>
      <c r="B59" s="2" t="s">
        <v>172</v>
      </c>
      <c r="F59" s="8">
        <f>F60+F61</f>
        <v>463764</v>
      </c>
    </row>
    <row r="60" spans="1:6" ht="12.75">
      <c r="A60" s="7" t="s">
        <v>288</v>
      </c>
      <c r="B60" s="2" t="s">
        <v>1</v>
      </c>
      <c r="F60" s="8">
        <v>341196</v>
      </c>
    </row>
    <row r="61" spans="1:6" ht="12.75">
      <c r="A61" s="7" t="s">
        <v>289</v>
      </c>
      <c r="B61" s="2" t="s">
        <v>2</v>
      </c>
      <c r="F61" s="8">
        <v>122568</v>
      </c>
    </row>
    <row r="62" spans="1:6" ht="12.75">
      <c r="A62" s="20">
        <v>12</v>
      </c>
      <c r="B62" s="2" t="s">
        <v>3</v>
      </c>
      <c r="F62" s="8">
        <v>11303</v>
      </c>
    </row>
    <row r="63" spans="1:6" ht="12.75">
      <c r="A63" s="20">
        <v>13</v>
      </c>
      <c r="B63" s="2" t="s">
        <v>4</v>
      </c>
      <c r="F63" s="8">
        <v>22598</v>
      </c>
    </row>
    <row r="64" spans="1:6" ht="12.75">
      <c r="A64" s="20">
        <v>14</v>
      </c>
      <c r="B64" s="2" t="s">
        <v>5</v>
      </c>
      <c r="F64" s="8">
        <v>180281</v>
      </c>
    </row>
    <row r="65" spans="1:6" ht="12.75">
      <c r="A65" s="19" t="s">
        <v>293</v>
      </c>
      <c r="B65" s="2" t="s">
        <v>6</v>
      </c>
      <c r="F65" s="8">
        <v>184176</v>
      </c>
    </row>
    <row r="66" spans="1:7" ht="12.75">
      <c r="A66" s="20">
        <v>15</v>
      </c>
      <c r="B66" s="2" t="s">
        <v>173</v>
      </c>
      <c r="F66" s="8">
        <v>44964</v>
      </c>
      <c r="G66" s="7"/>
    </row>
    <row r="67" spans="1:6" ht="12.75">
      <c r="A67" s="20">
        <v>16</v>
      </c>
      <c r="B67" s="2" t="s">
        <v>8</v>
      </c>
      <c r="F67" s="8">
        <v>148</v>
      </c>
    </row>
    <row r="68" ht="12.75">
      <c r="F68" s="8"/>
    </row>
    <row r="69" spans="1:6" ht="12.75">
      <c r="A69" s="20">
        <v>17</v>
      </c>
      <c r="B69" s="2" t="s">
        <v>9</v>
      </c>
      <c r="F69" s="8">
        <v>8499</v>
      </c>
    </row>
    <row r="70" spans="1:6" ht="12.75">
      <c r="A70" s="20">
        <v>18</v>
      </c>
      <c r="B70" s="2" t="s">
        <v>10</v>
      </c>
      <c r="F70" s="8">
        <v>35901</v>
      </c>
    </row>
    <row r="71" spans="1:6" ht="12.75">
      <c r="A71" s="20">
        <v>19</v>
      </c>
      <c r="B71" s="2" t="s">
        <v>11</v>
      </c>
      <c r="F71" s="8">
        <v>78756</v>
      </c>
    </row>
    <row r="72" spans="1:6" ht="12.75">
      <c r="A72" s="20">
        <v>20</v>
      </c>
      <c r="B72" s="2" t="s">
        <v>174</v>
      </c>
      <c r="F72" s="8">
        <v>44733</v>
      </c>
    </row>
    <row r="73" spans="1:6" ht="12.75">
      <c r="A73" s="20">
        <v>21</v>
      </c>
      <c r="B73" s="2" t="s">
        <v>13</v>
      </c>
      <c r="F73" s="8">
        <v>151718</v>
      </c>
    </row>
    <row r="74" spans="1:6" ht="12.75">
      <c r="A74" s="20">
        <v>22</v>
      </c>
      <c r="B74" s="18" t="s">
        <v>345</v>
      </c>
      <c r="F74" s="8">
        <f>SUM(F51,F53,F54,F57,F59,F62:F64,F66,F67,F69:F73)</f>
        <v>3440970.29</v>
      </c>
    </row>
    <row r="75" spans="1:6" ht="12.75">
      <c r="A75" s="20">
        <v>23</v>
      </c>
      <c r="B75" s="2" t="s">
        <v>14</v>
      </c>
      <c r="F75" s="8">
        <v>1570</v>
      </c>
    </row>
    <row r="76" spans="1:6" ht="12.75">
      <c r="A76" s="7" t="s">
        <v>304</v>
      </c>
      <c r="B76" s="2" t="s">
        <v>175</v>
      </c>
      <c r="F76" s="8">
        <f>F74+F75</f>
        <v>3442540.29</v>
      </c>
    </row>
    <row r="77" ht="12.75">
      <c r="A77" s="7"/>
    </row>
    <row r="78" ht="12.75">
      <c r="A78" s="7"/>
    </row>
    <row r="79" ht="12.75">
      <c r="A79" s="14" t="s">
        <v>176</v>
      </c>
    </row>
    <row r="81" spans="1:6" ht="12.75">
      <c r="A81" s="7" t="s">
        <v>177</v>
      </c>
      <c r="C81" s="23" t="s">
        <v>169</v>
      </c>
      <c r="E81" s="7" t="s">
        <v>213</v>
      </c>
      <c r="F81" s="40" t="s">
        <v>178</v>
      </c>
    </row>
    <row r="83" ht="12.75">
      <c r="B83" s="2" t="s">
        <v>179</v>
      </c>
    </row>
    <row r="84" ht="12.75">
      <c r="B84" s="2" t="s">
        <v>180</v>
      </c>
    </row>
    <row r="85" ht="12.75">
      <c r="B85" s="2" t="s">
        <v>181</v>
      </c>
    </row>
    <row r="86" ht="12.75">
      <c r="B86" s="2" t="s">
        <v>182</v>
      </c>
    </row>
    <row r="87" spans="1:8" ht="12.75">
      <c r="A87" s="20">
        <v>24</v>
      </c>
      <c r="B87" s="2" t="s">
        <v>183</v>
      </c>
      <c r="E87" s="2">
        <f>SUM(E89,E92,E93,E94)</f>
        <v>19888</v>
      </c>
      <c r="F87" s="8">
        <f>528680+E87-E95+12585</f>
        <v>559893</v>
      </c>
      <c r="H87" s="93">
        <f>F89+F92+F93+F94</f>
        <v>552458</v>
      </c>
    </row>
    <row r="88" spans="1:6" ht="12.75">
      <c r="A88" s="20">
        <v>25</v>
      </c>
      <c r="B88" s="2" t="s">
        <v>184</v>
      </c>
      <c r="E88" s="41" t="s">
        <v>347</v>
      </c>
      <c r="F88" s="28" t="s">
        <v>126</v>
      </c>
    </row>
    <row r="89" spans="1:6" ht="12.75">
      <c r="A89" s="7" t="s">
        <v>307</v>
      </c>
      <c r="B89" s="2" t="s">
        <v>15</v>
      </c>
      <c r="E89" s="2">
        <f>E90+E91</f>
        <v>18410</v>
      </c>
      <c r="F89" s="8">
        <f>463677+9281+552-30+12585</f>
        <v>486065</v>
      </c>
    </row>
    <row r="90" spans="1:6" ht="12.75">
      <c r="A90" s="7" t="s">
        <v>309</v>
      </c>
      <c r="B90" s="2" t="s">
        <v>17</v>
      </c>
      <c r="E90" s="2">
        <f>8568+436</f>
        <v>9004</v>
      </c>
      <c r="F90" s="26" t="s">
        <v>185</v>
      </c>
    </row>
    <row r="91" spans="1:6" ht="12.75">
      <c r="A91" s="7" t="s">
        <v>92</v>
      </c>
      <c r="B91" s="2" t="s">
        <v>18</v>
      </c>
      <c r="E91" s="2">
        <f>116+713+8577</f>
        <v>9406</v>
      </c>
      <c r="F91" s="26" t="s">
        <v>185</v>
      </c>
    </row>
    <row r="92" spans="1:6" ht="12.75">
      <c r="A92" s="7" t="s">
        <v>93</v>
      </c>
      <c r="B92" s="2" t="s">
        <v>19</v>
      </c>
      <c r="E92" s="2">
        <v>1425</v>
      </c>
      <c r="F92" s="8">
        <f>51858+1425</f>
        <v>53283</v>
      </c>
    </row>
    <row r="93" spans="1:6" ht="12.75">
      <c r="A93" s="7" t="s">
        <v>94</v>
      </c>
      <c r="B93" s="2" t="s">
        <v>20</v>
      </c>
      <c r="E93" s="2">
        <v>28</v>
      </c>
      <c r="F93" s="8">
        <v>10866</v>
      </c>
    </row>
    <row r="94" spans="1:6" ht="12.75">
      <c r="A94" s="7" t="s">
        <v>95</v>
      </c>
      <c r="B94" s="2" t="s">
        <v>21</v>
      </c>
      <c r="E94" s="2">
        <v>25</v>
      </c>
      <c r="F94" s="8">
        <v>2244</v>
      </c>
    </row>
    <row r="95" spans="1:6" ht="12.75">
      <c r="A95" s="7" t="s">
        <v>96</v>
      </c>
      <c r="B95" s="2" t="s">
        <v>22</v>
      </c>
      <c r="E95" s="2">
        <v>1260</v>
      </c>
      <c r="F95" s="26" t="s">
        <v>185</v>
      </c>
    </row>
    <row r="96" spans="1:6" ht="12.75">
      <c r="A96" s="19" t="s">
        <v>308</v>
      </c>
      <c r="B96" s="2" t="s">
        <v>42</v>
      </c>
      <c r="E96" s="3" t="s">
        <v>126</v>
      </c>
      <c r="F96" s="28" t="s">
        <v>126</v>
      </c>
    </row>
    <row r="97" ht="12.75">
      <c r="F97" s="8"/>
    </row>
    <row r="98" spans="2:6" ht="12.75">
      <c r="B98" s="2" t="s">
        <v>186</v>
      </c>
      <c r="F98" s="8"/>
    </row>
    <row r="99" spans="2:6" ht="12.75">
      <c r="B99" s="2" t="s">
        <v>187</v>
      </c>
      <c r="F99" s="8"/>
    </row>
    <row r="100" spans="1:6" ht="12.75">
      <c r="A100" s="20">
        <v>26</v>
      </c>
      <c r="B100" s="2" t="s">
        <v>188</v>
      </c>
      <c r="E100" s="2">
        <f>14273-8577</f>
        <v>5696</v>
      </c>
      <c r="F100" s="8">
        <f>398925+14273-8577-3728-12585</f>
        <v>388308</v>
      </c>
    </row>
    <row r="101" spans="1:6" ht="12.75">
      <c r="A101" s="20">
        <v>27</v>
      </c>
      <c r="B101" s="2" t="s">
        <v>184</v>
      </c>
      <c r="E101" s="3" t="s">
        <v>126</v>
      </c>
      <c r="F101" s="28" t="s">
        <v>126</v>
      </c>
    </row>
    <row r="102" ht="12.75">
      <c r="F102" s="8"/>
    </row>
    <row r="103" spans="2:6" ht="12.75">
      <c r="B103" s="2" t="s">
        <v>189</v>
      </c>
      <c r="F103" s="8"/>
    </row>
    <row r="104" spans="2:6" ht="12.75">
      <c r="B104" s="2" t="s">
        <v>190</v>
      </c>
      <c r="F104" s="8"/>
    </row>
    <row r="105" spans="1:6" ht="12.75">
      <c r="A105" s="20">
        <v>28</v>
      </c>
      <c r="B105" s="2" t="s">
        <v>346</v>
      </c>
      <c r="E105" s="2">
        <f>2554+245</f>
        <v>2799</v>
      </c>
      <c r="F105" s="8">
        <f>2554+245</f>
        <v>2799</v>
      </c>
    </row>
    <row r="106" spans="1:6" ht="12.75">
      <c r="A106" s="20">
        <v>29</v>
      </c>
      <c r="B106" s="2" t="s">
        <v>191</v>
      </c>
      <c r="E106" s="2">
        <f>2548+245</f>
        <v>2793</v>
      </c>
      <c r="F106" s="8">
        <f>2548+245</f>
        <v>2793</v>
      </c>
    </row>
    <row r="107" spans="1:6" ht="12.75">
      <c r="A107" s="19" t="s">
        <v>101</v>
      </c>
      <c r="B107" s="2" t="s">
        <v>192</v>
      </c>
      <c r="E107" s="2">
        <v>1612</v>
      </c>
      <c r="F107" s="8">
        <v>1612</v>
      </c>
    </row>
    <row r="108" spans="1:6" ht="12.75">
      <c r="A108" s="7" t="s">
        <v>102</v>
      </c>
      <c r="B108" s="2" t="s">
        <v>193</v>
      </c>
      <c r="E108" s="2">
        <v>731</v>
      </c>
      <c r="F108" s="8">
        <v>731</v>
      </c>
    </row>
    <row r="109" spans="1:6" ht="12.75">
      <c r="A109" s="7" t="s">
        <v>113</v>
      </c>
      <c r="B109" s="2" t="s">
        <v>45</v>
      </c>
      <c r="E109" s="7" t="s">
        <v>185</v>
      </c>
      <c r="F109" s="8">
        <v>4709</v>
      </c>
    </row>
    <row r="110" spans="1:6" ht="12.75">
      <c r="A110" s="7"/>
      <c r="F110" s="8"/>
    </row>
    <row r="111" spans="2:6" ht="12.75">
      <c r="B111" s="2" t="s">
        <v>194</v>
      </c>
      <c r="F111" s="8"/>
    </row>
    <row r="112" spans="1:6" ht="12.75">
      <c r="A112" s="20">
        <v>30</v>
      </c>
      <c r="B112" s="2" t="s">
        <v>188</v>
      </c>
      <c r="E112" s="2">
        <f>10+91+8076</f>
        <v>8177</v>
      </c>
      <c r="F112" s="8">
        <f>586122+E112-546</f>
        <v>593753</v>
      </c>
    </row>
    <row r="113" spans="1:6" ht="12.75">
      <c r="A113" s="20">
        <v>31</v>
      </c>
      <c r="B113" s="2" t="s">
        <v>184</v>
      </c>
      <c r="E113" s="3" t="s">
        <v>126</v>
      </c>
      <c r="F113" s="28" t="s">
        <v>126</v>
      </c>
    </row>
    <row r="114" ht="12.75">
      <c r="F114" s="8"/>
    </row>
    <row r="115" spans="1:6" ht="12.75">
      <c r="A115" s="20">
        <v>32</v>
      </c>
      <c r="B115" s="2" t="s">
        <v>31</v>
      </c>
      <c r="E115" s="2">
        <v>0</v>
      </c>
      <c r="F115" s="8">
        <v>9612</v>
      </c>
    </row>
    <row r="116" spans="1:6" ht="12.75">
      <c r="A116" s="20">
        <v>33</v>
      </c>
      <c r="B116" s="2" t="s">
        <v>195</v>
      </c>
      <c r="E116" s="2">
        <f>775+1</f>
        <v>776</v>
      </c>
      <c r="F116" s="8">
        <f>25344+776-519</f>
        <v>25601</v>
      </c>
    </row>
    <row r="117" spans="1:6" ht="12.75">
      <c r="A117" s="20">
        <v>34</v>
      </c>
      <c r="B117" s="2" t="s">
        <v>197</v>
      </c>
      <c r="E117" s="2">
        <v>0</v>
      </c>
      <c r="F117" s="8">
        <v>214</v>
      </c>
    </row>
    <row r="118" spans="1:6" ht="12.75">
      <c r="A118" s="20"/>
      <c r="F118" s="8">
        <v>4214</v>
      </c>
    </row>
    <row r="119" spans="2:6" ht="12.75">
      <c r="B119" s="2" t="s">
        <v>198</v>
      </c>
      <c r="F119" s="8"/>
    </row>
    <row r="120" spans="1:6" ht="12.75">
      <c r="A120" s="20">
        <v>35</v>
      </c>
      <c r="B120" s="2" t="s">
        <v>188</v>
      </c>
      <c r="E120" s="3" t="s">
        <v>126</v>
      </c>
      <c r="F120" s="28" t="s">
        <v>126</v>
      </c>
    </row>
    <row r="121" spans="1:6" ht="12.75">
      <c r="A121" s="20">
        <v>36</v>
      </c>
      <c r="B121" s="2" t="s">
        <v>184</v>
      </c>
      <c r="E121" s="2">
        <v>623</v>
      </c>
      <c r="F121" s="8">
        <f>12923+E121-13</f>
        <v>13533</v>
      </c>
    </row>
    <row r="122" ht="12.75">
      <c r="F122" s="8"/>
    </row>
    <row r="123" spans="2:6" ht="12.75">
      <c r="B123" s="2" t="s">
        <v>442</v>
      </c>
      <c r="F123" s="8"/>
    </row>
    <row r="124" spans="1:6" ht="12.75">
      <c r="A124" s="20">
        <v>37</v>
      </c>
      <c r="B124" s="2" t="s">
        <v>188</v>
      </c>
      <c r="E124" s="3" t="s">
        <v>126</v>
      </c>
      <c r="F124" s="28" t="s">
        <v>126</v>
      </c>
    </row>
    <row r="125" spans="1:6" ht="12.75">
      <c r="A125" s="20">
        <v>38</v>
      </c>
      <c r="B125" s="2" t="s">
        <v>184</v>
      </c>
      <c r="E125" s="2">
        <v>507</v>
      </c>
      <c r="F125" s="8">
        <f>3971+E125-3</f>
        <v>4475</v>
      </c>
    </row>
    <row r="126" spans="1:6" ht="12.75">
      <c r="A126" s="20"/>
      <c r="F126" s="8"/>
    </row>
    <row r="127" spans="1:6" ht="12.75">
      <c r="A127" s="20"/>
      <c r="B127" s="2" t="s">
        <v>443</v>
      </c>
      <c r="F127" s="8"/>
    </row>
    <row r="128" spans="1:6" ht="12.75">
      <c r="A128" s="20">
        <v>39</v>
      </c>
      <c r="B128" s="2" t="s">
        <v>188</v>
      </c>
      <c r="E128" s="3" t="s">
        <v>126</v>
      </c>
      <c r="F128" s="28" t="s">
        <v>126</v>
      </c>
    </row>
    <row r="129" spans="1:6" ht="12.75">
      <c r="A129" s="20">
        <v>40</v>
      </c>
      <c r="B129" s="2" t="s">
        <v>184</v>
      </c>
      <c r="E129" s="2">
        <f>4+129</f>
        <v>133</v>
      </c>
      <c r="F129" s="8">
        <f>275+E129-36</f>
        <v>372</v>
      </c>
    </row>
    <row r="130" ht="12.75">
      <c r="F130" s="8"/>
    </row>
    <row r="131" spans="1:6" ht="12.75">
      <c r="A131" s="20">
        <v>41</v>
      </c>
      <c r="B131" s="2" t="s">
        <v>40</v>
      </c>
      <c r="E131" s="2">
        <v>472</v>
      </c>
      <c r="F131" s="8">
        <f>329074+472</f>
        <v>329546</v>
      </c>
    </row>
    <row r="132" ht="12.75">
      <c r="F132" s="8"/>
    </row>
    <row r="133" ht="12.75">
      <c r="F133" s="8"/>
    </row>
    <row r="134" spans="1:6" ht="12.75">
      <c r="A134" s="18" t="s">
        <v>444</v>
      </c>
      <c r="F134" s="8"/>
    </row>
    <row r="135" spans="1:6" ht="12.75">
      <c r="A135" s="18"/>
      <c r="F135" s="8"/>
    </row>
    <row r="136" spans="1:6" ht="12.75">
      <c r="A136" s="18"/>
      <c r="F136" s="26" t="s">
        <v>161</v>
      </c>
    </row>
    <row r="137" ht="12.75">
      <c r="F137" s="8"/>
    </row>
    <row r="138" spans="2:6" ht="12.75">
      <c r="B138" s="2" t="s">
        <v>445</v>
      </c>
      <c r="F138" s="8"/>
    </row>
    <row r="139" spans="1:6" ht="12.75">
      <c r="A139" s="20">
        <v>42</v>
      </c>
      <c r="B139" s="2" t="s">
        <v>50</v>
      </c>
      <c r="F139" s="8">
        <v>141477</v>
      </c>
    </row>
    <row r="140" spans="1:6" ht="12.75">
      <c r="A140" s="19" t="s">
        <v>115</v>
      </c>
      <c r="B140" s="2" t="s">
        <v>51</v>
      </c>
      <c r="F140" s="8">
        <v>237120</v>
      </c>
    </row>
    <row r="141" spans="1:6" ht="12.75">
      <c r="A141" s="19" t="s">
        <v>116</v>
      </c>
      <c r="B141" s="2" t="s">
        <v>52</v>
      </c>
      <c r="F141" s="8">
        <v>278</v>
      </c>
    </row>
    <row r="142" spans="1:6" ht="12.75">
      <c r="A142" s="20">
        <v>43</v>
      </c>
      <c r="B142" s="2" t="s">
        <v>446</v>
      </c>
      <c r="F142" s="8">
        <v>65268</v>
      </c>
    </row>
    <row r="143" ht="12.75">
      <c r="F143" s="8"/>
    </row>
    <row r="144" spans="2:6" ht="12.75">
      <c r="B144" s="2" t="s">
        <v>204</v>
      </c>
      <c r="F144" s="8"/>
    </row>
    <row r="145" spans="2:6" ht="12.75">
      <c r="B145" s="2" t="s">
        <v>205</v>
      </c>
      <c r="F145" s="8"/>
    </row>
    <row r="146" spans="1:6" ht="12.75">
      <c r="A146" s="20">
        <v>44</v>
      </c>
      <c r="B146" s="2" t="s">
        <v>206</v>
      </c>
      <c r="F146" s="8">
        <v>1560</v>
      </c>
    </row>
    <row r="147" spans="1:6" ht="12.75">
      <c r="A147" s="20">
        <v>45</v>
      </c>
      <c r="B147" s="2" t="s">
        <v>207</v>
      </c>
      <c r="F147" s="8">
        <v>2259</v>
      </c>
    </row>
    <row r="148" spans="1:6" ht="12.75">
      <c r="A148" s="20">
        <v>46</v>
      </c>
      <c r="B148" s="18" t="s">
        <v>139</v>
      </c>
      <c r="F148" s="8">
        <v>3819</v>
      </c>
    </row>
    <row r="149" spans="1:6" ht="12.75">
      <c r="A149" s="7" t="s">
        <v>121</v>
      </c>
      <c r="B149" s="2" t="s">
        <v>208</v>
      </c>
      <c r="F149" s="8">
        <v>2840</v>
      </c>
    </row>
    <row r="150" spans="1:6" ht="12.75">
      <c r="A150" s="7" t="s">
        <v>321</v>
      </c>
      <c r="B150" s="2" t="s">
        <v>209</v>
      </c>
      <c r="F150" s="8">
        <v>191</v>
      </c>
    </row>
    <row r="151" ht="12.75">
      <c r="F151" s="8"/>
    </row>
    <row r="152" spans="2:6" ht="12.75">
      <c r="B152" s="2" t="s">
        <v>210</v>
      </c>
      <c r="F152" s="8"/>
    </row>
    <row r="153" spans="2:6" ht="12.75">
      <c r="B153" s="2" t="s">
        <v>211</v>
      </c>
      <c r="F153" s="8"/>
    </row>
    <row r="154" spans="1:6" ht="12.75">
      <c r="A154" s="20">
        <v>47</v>
      </c>
      <c r="B154" s="2" t="s">
        <v>206</v>
      </c>
      <c r="F154" s="8">
        <v>2072</v>
      </c>
    </row>
    <row r="155" spans="1:6" ht="12.75">
      <c r="A155" s="20">
        <v>48</v>
      </c>
      <c r="B155" s="2" t="s">
        <v>207</v>
      </c>
      <c r="F155" s="8">
        <v>4213</v>
      </c>
    </row>
    <row r="156" spans="1:6" ht="12.75">
      <c r="A156" s="20">
        <v>49</v>
      </c>
      <c r="B156" s="18" t="s">
        <v>139</v>
      </c>
      <c r="F156" s="8">
        <v>6285</v>
      </c>
    </row>
    <row r="157" spans="1:6" ht="12.75">
      <c r="A157" s="7" t="s">
        <v>325</v>
      </c>
      <c r="B157" s="2" t="s">
        <v>449</v>
      </c>
      <c r="F157" s="8">
        <v>2825</v>
      </c>
    </row>
    <row r="158" spans="1:6" ht="12.75">
      <c r="A158" s="7" t="s">
        <v>326</v>
      </c>
      <c r="B158" s="2" t="s">
        <v>450</v>
      </c>
      <c r="F158" s="8">
        <v>498</v>
      </c>
    </row>
    <row r="159" ht="12.75">
      <c r="F159" s="8"/>
    </row>
    <row r="160" spans="2:6" ht="12.75">
      <c r="B160" s="2" t="s">
        <v>451</v>
      </c>
      <c r="F160" s="8"/>
    </row>
    <row r="161" spans="1:6" ht="12.75">
      <c r="A161" s="20">
        <v>50</v>
      </c>
      <c r="B161" s="2" t="s">
        <v>452</v>
      </c>
      <c r="F161" s="8">
        <v>171</v>
      </c>
    </row>
    <row r="162" spans="1:6" ht="12.75">
      <c r="A162" s="19" t="s">
        <v>328</v>
      </c>
      <c r="B162" s="2" t="s">
        <v>453</v>
      </c>
      <c r="F162" s="8">
        <v>0</v>
      </c>
    </row>
    <row r="163" spans="1:6" ht="12.75">
      <c r="A163" s="20">
        <v>51</v>
      </c>
      <c r="B163" s="2" t="s">
        <v>454</v>
      </c>
      <c r="F163" s="8">
        <v>3750</v>
      </c>
    </row>
    <row r="164" spans="1:6" ht="12.75">
      <c r="A164" s="7" t="s">
        <v>330</v>
      </c>
      <c r="B164" s="2" t="s">
        <v>220</v>
      </c>
      <c r="F164" s="8">
        <v>0</v>
      </c>
    </row>
    <row r="165" spans="2:6" ht="12.75">
      <c r="B165" s="2" t="s">
        <v>221</v>
      </c>
      <c r="F165" s="8"/>
    </row>
    <row r="166" spans="1:6" ht="12.75">
      <c r="A166" s="7" t="s">
        <v>331</v>
      </c>
      <c r="B166" s="2" t="s">
        <v>220</v>
      </c>
      <c r="F166" s="8">
        <v>0</v>
      </c>
    </row>
    <row r="167" spans="2:6" ht="12.75">
      <c r="B167" s="2" t="s">
        <v>222</v>
      </c>
      <c r="F167" s="8"/>
    </row>
    <row r="168" ht="12.75">
      <c r="F168" s="8"/>
    </row>
    <row r="169" spans="1:6" ht="12.75">
      <c r="A169" s="18" t="s">
        <v>223</v>
      </c>
      <c r="F169" s="8"/>
    </row>
    <row r="170" ht="12.75">
      <c r="F170" s="8"/>
    </row>
    <row r="171" spans="1:6" ht="12.75">
      <c r="A171" s="7" t="s">
        <v>177</v>
      </c>
      <c r="C171" s="7" t="s">
        <v>169</v>
      </c>
      <c r="F171" s="26" t="s">
        <v>161</v>
      </c>
    </row>
    <row r="172" ht="12.75">
      <c r="F172" s="8"/>
    </row>
    <row r="173" spans="1:6" ht="12.75">
      <c r="A173" s="20">
        <v>52</v>
      </c>
      <c r="B173" s="2" t="s">
        <v>278</v>
      </c>
      <c r="F173" s="8">
        <v>96</v>
      </c>
    </row>
    <row r="174" spans="1:6" ht="12.75">
      <c r="A174" s="19" t="s">
        <v>122</v>
      </c>
      <c r="B174" s="2" t="s">
        <v>225</v>
      </c>
      <c r="F174" s="8">
        <v>126</v>
      </c>
    </row>
    <row r="175" spans="2:6" ht="12.75">
      <c r="B175" s="2" t="s">
        <v>226</v>
      </c>
      <c r="F175" s="8"/>
    </row>
    <row r="176" spans="1:6" ht="12.75">
      <c r="A176" s="20">
        <v>53</v>
      </c>
      <c r="B176" s="2" t="s">
        <v>67</v>
      </c>
      <c r="F176" s="8">
        <v>13152</v>
      </c>
    </row>
    <row r="177" spans="1:6" ht="12.75">
      <c r="A177" s="20">
        <v>54</v>
      </c>
      <c r="B177" s="2" t="s">
        <v>68</v>
      </c>
      <c r="F177" s="8">
        <v>750</v>
      </c>
    </row>
    <row r="179" ht="12.75">
      <c r="B179" s="27"/>
    </row>
    <row r="180" ht="12.75">
      <c r="A180" s="2" t="s">
        <v>314</v>
      </c>
    </row>
    <row r="181" spans="1:2" ht="12.75">
      <c r="A181" s="2" t="s">
        <v>315</v>
      </c>
      <c r="B181" s="2" t="s">
        <v>318</v>
      </c>
    </row>
    <row r="182" ht="12.75">
      <c r="C182" s="2" t="s">
        <v>319</v>
      </c>
    </row>
    <row r="183" spans="1:2" ht="12.75">
      <c r="A183" s="2" t="s">
        <v>320</v>
      </c>
      <c r="B183" s="2" t="s">
        <v>333</v>
      </c>
    </row>
    <row r="184" ht="12.75">
      <c r="C184" s="2" t="s">
        <v>334</v>
      </c>
    </row>
  </sheetData>
  <hyperlinks>
    <hyperlink ref="C15" r:id="rId1" display="dlw7001@humboldt.edu"/>
  </hyperlinks>
  <printOptions gridLines="1" headings="1"/>
  <pageMargins left="0.75" right="0.75" top="1" bottom="1" header="0.5" footer="0.5"/>
  <pageSetup orientation="portrait"/>
  <headerFooter alignWithMargins="0">
    <oddFooter>&amp;C&amp;F&amp;RPage &amp;P</oddFooter>
  </headerFooter>
  <rowBreaks count="1" manualBreakCount="1">
    <brk id="4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H179"/>
  <sheetViews>
    <sheetView zoomScale="120" zoomScaleNormal="120" workbookViewId="0" topLeftCell="A1">
      <selection activeCell="H1" sqref="H1"/>
    </sheetView>
  </sheetViews>
  <sheetFormatPr defaultColWidth="9.140625" defaultRowHeight="12.75"/>
  <cols>
    <col min="1" max="3" width="11.421875" style="2" customWidth="1"/>
    <col min="4" max="4" width="14.421875" style="2" customWidth="1"/>
    <col min="5" max="5" width="12.140625" style="2" customWidth="1"/>
    <col min="6" max="6" width="13.28125" style="2" customWidth="1"/>
    <col min="7" max="16384" width="11.421875" style="2" customWidth="1"/>
  </cols>
  <sheetData>
    <row r="1" spans="1:3" ht="18">
      <c r="A1" s="11" t="s">
        <v>140</v>
      </c>
      <c r="B1" s="12"/>
      <c r="C1" s="12"/>
    </row>
    <row r="2" spans="1:3" ht="18">
      <c r="A2" s="12" t="s">
        <v>141</v>
      </c>
      <c r="B2" s="12"/>
      <c r="C2" s="12"/>
    </row>
    <row r="3" spans="1:3" ht="18">
      <c r="A3" s="13" t="s">
        <v>142</v>
      </c>
      <c r="B3" s="12"/>
      <c r="C3" s="12" t="s">
        <v>143</v>
      </c>
    </row>
    <row r="5" spans="1:5" ht="12.75">
      <c r="A5" s="14" t="s">
        <v>144</v>
      </c>
      <c r="B5" s="15" t="s">
        <v>338</v>
      </c>
      <c r="C5" s="16"/>
      <c r="D5" s="16"/>
      <c r="E5" s="17"/>
    </row>
    <row r="7" spans="1:5" ht="12.75">
      <c r="A7" s="18" t="s">
        <v>145</v>
      </c>
      <c r="C7" s="15" t="s">
        <v>348</v>
      </c>
      <c r="D7" s="16"/>
      <c r="E7" s="17"/>
    </row>
    <row r="9" spans="1:5" ht="12.75">
      <c r="A9" s="18" t="s">
        <v>147</v>
      </c>
      <c r="C9" s="15" t="s">
        <v>349</v>
      </c>
      <c r="D9" s="16"/>
      <c r="E9" s="17"/>
    </row>
    <row r="11" spans="1:3" ht="12.75">
      <c r="A11" s="18" t="s">
        <v>149</v>
      </c>
      <c r="B11" s="15" t="s">
        <v>350</v>
      </c>
      <c r="C11" s="17"/>
    </row>
    <row r="13" spans="1:3" ht="12.75">
      <c r="A13" s="18" t="s">
        <v>151</v>
      </c>
      <c r="B13" s="15" t="s">
        <v>351</v>
      </c>
      <c r="C13" s="17"/>
    </row>
    <row r="15" spans="1:4" ht="15">
      <c r="A15" s="18" t="s">
        <v>153</v>
      </c>
      <c r="C15" s="34" t="s">
        <v>352</v>
      </c>
      <c r="D15" s="17"/>
    </row>
    <row r="19" ht="12.75">
      <c r="A19" s="18" t="s">
        <v>155</v>
      </c>
    </row>
    <row r="20" ht="12.75">
      <c r="A20" s="18" t="s">
        <v>156</v>
      </c>
    </row>
    <row r="21" ht="12.75">
      <c r="A21" s="18" t="s">
        <v>157</v>
      </c>
    </row>
    <row r="22" ht="12.75">
      <c r="A22" s="18"/>
    </row>
    <row r="24" ht="12.75">
      <c r="A24" s="18" t="s">
        <v>158</v>
      </c>
    </row>
    <row r="25" ht="12.75">
      <c r="A25" s="18"/>
    </row>
    <row r="26" spans="1:6" ht="12.75">
      <c r="A26" s="19" t="s">
        <v>159</v>
      </c>
      <c r="C26" s="7" t="s">
        <v>160</v>
      </c>
      <c r="F26" s="7" t="s">
        <v>161</v>
      </c>
    </row>
    <row r="28" spans="1:6" ht="12.75">
      <c r="A28" s="20">
        <v>1</v>
      </c>
      <c r="B28" s="2" t="s">
        <v>162</v>
      </c>
      <c r="F28" s="2">
        <v>1</v>
      </c>
    </row>
    <row r="29" ht="12.75">
      <c r="A29" s="20"/>
    </row>
    <row r="31" ht="12.75">
      <c r="A31" s="14" t="s">
        <v>163</v>
      </c>
    </row>
    <row r="33" spans="1:6" ht="12.75">
      <c r="A33" s="7" t="s">
        <v>159</v>
      </c>
      <c r="C33" s="7" t="s">
        <v>164</v>
      </c>
      <c r="F33" s="7" t="s">
        <v>165</v>
      </c>
    </row>
    <row r="34" spans="1:4" ht="12.75">
      <c r="A34" s="7"/>
      <c r="D34" s="7"/>
    </row>
    <row r="35" spans="1:6" ht="12.75">
      <c r="A35" s="20">
        <v>2</v>
      </c>
      <c r="B35" s="2" t="s">
        <v>166</v>
      </c>
      <c r="F35" s="2">
        <v>25.73</v>
      </c>
    </row>
    <row r="36" spans="1:6" ht="12.75">
      <c r="A36" s="19" t="s">
        <v>72</v>
      </c>
      <c r="B36" s="2" t="s">
        <v>218</v>
      </c>
      <c r="F36" s="2">
        <v>21.23</v>
      </c>
    </row>
    <row r="37" spans="1:6" ht="12.75">
      <c r="A37" s="19" t="s">
        <v>73</v>
      </c>
      <c r="B37" s="2" t="s">
        <v>219</v>
      </c>
      <c r="F37" s="2">
        <v>4.5</v>
      </c>
    </row>
    <row r="39" spans="1:6" ht="12.75">
      <c r="A39" s="20">
        <v>3</v>
      </c>
      <c r="B39" s="2" t="s">
        <v>224</v>
      </c>
      <c r="F39" s="2">
        <v>46.66</v>
      </c>
    </row>
    <row r="40" spans="1:6" ht="12.75">
      <c r="A40" s="19" t="s">
        <v>75</v>
      </c>
      <c r="B40" s="2" t="s">
        <v>229</v>
      </c>
      <c r="F40" s="2">
        <v>35</v>
      </c>
    </row>
    <row r="41" spans="1:6" ht="12.75">
      <c r="A41" s="20">
        <v>4</v>
      </c>
      <c r="B41" s="2" t="s">
        <v>167</v>
      </c>
      <c r="F41" s="2">
        <v>0</v>
      </c>
    </row>
    <row r="42" spans="1:6" ht="12.75">
      <c r="A42" s="20">
        <v>5</v>
      </c>
      <c r="B42" s="2" t="s">
        <v>230</v>
      </c>
      <c r="F42" s="2">
        <v>33.15</v>
      </c>
    </row>
    <row r="43" spans="1:6" ht="12.75">
      <c r="A43" s="20">
        <v>6</v>
      </c>
      <c r="B43" s="18" t="s">
        <v>335</v>
      </c>
      <c r="F43" s="2">
        <f>F35+F39+F41+F42</f>
        <v>105.53999999999999</v>
      </c>
    </row>
    <row r="46" ht="12.75">
      <c r="A46" s="18" t="s">
        <v>168</v>
      </c>
    </row>
    <row r="48" spans="1:6" ht="12.75">
      <c r="A48" s="7" t="s">
        <v>159</v>
      </c>
      <c r="C48" s="7" t="s">
        <v>169</v>
      </c>
      <c r="F48" s="7" t="s">
        <v>170</v>
      </c>
    </row>
    <row r="49" spans="1:4" ht="12.75">
      <c r="A49" s="7"/>
      <c r="D49" s="7"/>
    </row>
    <row r="50" ht="12.75">
      <c r="B50" s="18" t="s">
        <v>171</v>
      </c>
    </row>
    <row r="51" spans="1:7" ht="12.75">
      <c r="A51" s="20">
        <v>7</v>
      </c>
      <c r="B51" s="2" t="s">
        <v>231</v>
      </c>
      <c r="F51" s="42">
        <v>1762179</v>
      </c>
      <c r="G51" s="7"/>
    </row>
    <row r="52" spans="1:7" ht="12.75">
      <c r="A52" s="19" t="s">
        <v>79</v>
      </c>
      <c r="B52" s="2" t="s">
        <v>239</v>
      </c>
      <c r="F52" s="42">
        <v>1252087</v>
      </c>
      <c r="G52" s="7"/>
    </row>
    <row r="53" spans="1:6" ht="12.75">
      <c r="A53" s="20">
        <v>8</v>
      </c>
      <c r="B53" s="2" t="s">
        <v>241</v>
      </c>
      <c r="F53" s="42">
        <v>1506415</v>
      </c>
    </row>
    <row r="54" spans="1:6" ht="12.75">
      <c r="A54" s="20">
        <v>9</v>
      </c>
      <c r="B54" s="2" t="s">
        <v>242</v>
      </c>
      <c r="F54" s="42">
        <v>439322</v>
      </c>
    </row>
    <row r="56" ht="12.75">
      <c r="B56" s="18" t="s">
        <v>212</v>
      </c>
    </row>
    <row r="57" spans="1:6" ht="12.75">
      <c r="A57" s="20">
        <v>10</v>
      </c>
      <c r="B57" s="2" t="s">
        <v>245</v>
      </c>
      <c r="F57" s="42">
        <v>406895</v>
      </c>
    </row>
    <row r="58" spans="1:6" ht="12.75">
      <c r="A58" s="7" t="s">
        <v>85</v>
      </c>
      <c r="B58" s="2" t="s">
        <v>246</v>
      </c>
      <c r="F58" s="43">
        <v>369680</v>
      </c>
    </row>
    <row r="59" spans="1:6" ht="12.75">
      <c r="A59" s="20">
        <v>11</v>
      </c>
      <c r="B59" s="2" t="s">
        <v>172</v>
      </c>
      <c r="F59" s="42">
        <v>1835555</v>
      </c>
    </row>
    <row r="60" spans="1:6" ht="12.75">
      <c r="A60" s="7" t="s">
        <v>288</v>
      </c>
      <c r="B60" s="2" t="s">
        <v>1</v>
      </c>
      <c r="F60" s="42">
        <v>1652065</v>
      </c>
    </row>
    <row r="61" spans="1:6" ht="12.75">
      <c r="A61" s="7" t="s">
        <v>289</v>
      </c>
      <c r="B61" s="2" t="s">
        <v>2</v>
      </c>
      <c r="F61" s="42">
        <v>183490</v>
      </c>
    </row>
    <row r="62" spans="1:6" ht="12.75">
      <c r="A62" s="20">
        <v>12</v>
      </c>
      <c r="B62" s="2" t="s">
        <v>3</v>
      </c>
      <c r="F62" s="42">
        <v>45422</v>
      </c>
    </row>
    <row r="63" spans="1:6" ht="12.75">
      <c r="A63" s="20">
        <v>13</v>
      </c>
      <c r="B63" s="2" t="s">
        <v>4</v>
      </c>
      <c r="F63" s="42">
        <v>22652</v>
      </c>
    </row>
    <row r="64" spans="1:6" ht="12.75">
      <c r="A64" s="20">
        <v>14</v>
      </c>
      <c r="B64" s="2" t="s">
        <v>353</v>
      </c>
      <c r="F64" s="42">
        <v>245655</v>
      </c>
    </row>
    <row r="65" spans="1:6" ht="12.75">
      <c r="A65" s="19" t="s">
        <v>293</v>
      </c>
      <c r="B65" s="2" t="s">
        <v>6</v>
      </c>
      <c r="F65" s="42">
        <v>157019</v>
      </c>
    </row>
    <row r="66" spans="1:7" ht="12.75">
      <c r="A66" s="20">
        <v>15</v>
      </c>
      <c r="B66" s="2" t="s">
        <v>173</v>
      </c>
      <c r="F66" s="42">
        <v>12186</v>
      </c>
      <c r="G66" s="7"/>
    </row>
    <row r="67" spans="1:6" ht="12.75">
      <c r="A67" s="20">
        <v>16</v>
      </c>
      <c r="B67" s="2" t="s">
        <v>8</v>
      </c>
      <c r="F67" s="44">
        <v>0</v>
      </c>
    </row>
    <row r="69" spans="1:6" ht="12.75">
      <c r="A69" s="20">
        <v>17</v>
      </c>
      <c r="B69" s="2" t="s">
        <v>9</v>
      </c>
      <c r="F69" s="42">
        <v>33783</v>
      </c>
    </row>
    <row r="70" spans="1:6" ht="12.75">
      <c r="A70" s="20">
        <v>18</v>
      </c>
      <c r="B70" s="2" t="s">
        <v>10</v>
      </c>
      <c r="F70" s="44">
        <v>0</v>
      </c>
    </row>
    <row r="71" spans="1:6" ht="12.75">
      <c r="A71" s="20">
        <v>19</v>
      </c>
      <c r="B71" s="2" t="s">
        <v>11</v>
      </c>
      <c r="F71" s="42">
        <v>189841</v>
      </c>
    </row>
    <row r="72" spans="1:6" ht="12.75">
      <c r="A72" s="20">
        <v>20</v>
      </c>
      <c r="B72" s="2" t="s">
        <v>174</v>
      </c>
      <c r="F72" s="42">
        <v>97732</v>
      </c>
    </row>
    <row r="73" spans="1:6" ht="12.75">
      <c r="A73" s="20">
        <v>21</v>
      </c>
      <c r="B73" s="2" t="s">
        <v>13</v>
      </c>
      <c r="F73" s="42">
        <v>782898</v>
      </c>
    </row>
    <row r="74" spans="1:6" ht="12.75">
      <c r="A74" s="20">
        <v>22</v>
      </c>
      <c r="B74" s="18" t="s">
        <v>345</v>
      </c>
      <c r="F74" s="42">
        <f>SUM(F51,F53,F54,F57,F59,F62:F64,F66,F67,F69:F73)</f>
        <v>7380535</v>
      </c>
    </row>
    <row r="75" spans="1:6" ht="12.75">
      <c r="A75" s="20">
        <v>23</v>
      </c>
      <c r="B75" s="2" t="s">
        <v>14</v>
      </c>
      <c r="F75" s="2">
        <v>0</v>
      </c>
    </row>
    <row r="76" spans="1:6" ht="12.75">
      <c r="A76" s="7" t="s">
        <v>304</v>
      </c>
      <c r="B76" s="2" t="s">
        <v>175</v>
      </c>
      <c r="F76" s="42">
        <f>F74+F75</f>
        <v>7380535</v>
      </c>
    </row>
    <row r="77" ht="12.75">
      <c r="A77" s="7"/>
    </row>
    <row r="78" ht="12.75">
      <c r="A78" s="7"/>
    </row>
    <row r="79" ht="12.75">
      <c r="A79" s="14" t="s">
        <v>176</v>
      </c>
    </row>
    <row r="81" spans="1:6" ht="12.75">
      <c r="A81" s="7" t="s">
        <v>177</v>
      </c>
      <c r="C81" s="23" t="s">
        <v>169</v>
      </c>
      <c r="E81" s="7" t="s">
        <v>213</v>
      </c>
      <c r="F81" s="7" t="s">
        <v>178</v>
      </c>
    </row>
    <row r="83" ht="12.75">
      <c r="B83" s="2" t="s">
        <v>179</v>
      </c>
    </row>
    <row r="84" ht="12.75">
      <c r="B84" s="2" t="s">
        <v>180</v>
      </c>
    </row>
    <row r="85" ht="12.75">
      <c r="B85" s="2" t="s">
        <v>181</v>
      </c>
    </row>
    <row r="86" ht="12.75">
      <c r="B86" s="2" t="s">
        <v>182</v>
      </c>
    </row>
    <row r="87" spans="1:8" ht="12.75">
      <c r="A87" s="20">
        <v>24</v>
      </c>
      <c r="B87" s="2" t="s">
        <v>183</v>
      </c>
      <c r="E87" s="45">
        <v>24839</v>
      </c>
      <c r="F87" s="46">
        <v>1455805</v>
      </c>
      <c r="H87" s="92">
        <f>F89+F92+F93+F94</f>
        <v>1154888</v>
      </c>
    </row>
    <row r="88" spans="1:6" ht="12.75">
      <c r="A88" s="20">
        <v>25</v>
      </c>
      <c r="B88" s="2" t="s">
        <v>184</v>
      </c>
      <c r="E88" s="45">
        <v>18650</v>
      </c>
      <c r="F88" s="45">
        <v>803715</v>
      </c>
    </row>
    <row r="89" spans="1:6" ht="12.75">
      <c r="A89" s="7" t="s">
        <v>307</v>
      </c>
      <c r="B89" s="2" t="s">
        <v>15</v>
      </c>
      <c r="E89" s="45">
        <v>18569</v>
      </c>
      <c r="F89" s="45">
        <v>882627</v>
      </c>
    </row>
    <row r="90" spans="1:6" ht="12.75">
      <c r="A90" s="7" t="s">
        <v>309</v>
      </c>
      <c r="B90" s="2" t="s">
        <v>17</v>
      </c>
      <c r="E90" s="45">
        <v>16853</v>
      </c>
      <c r="F90" s="7" t="s">
        <v>185</v>
      </c>
    </row>
    <row r="91" spans="1:6" ht="12.75">
      <c r="A91" s="7" t="s">
        <v>92</v>
      </c>
      <c r="B91" s="2" t="s">
        <v>18</v>
      </c>
      <c r="E91" s="45">
        <v>1716</v>
      </c>
      <c r="F91" s="7" t="s">
        <v>185</v>
      </c>
    </row>
    <row r="92" spans="1:6" ht="12.75">
      <c r="A92" s="7" t="s">
        <v>93</v>
      </c>
      <c r="B92" s="2" t="s">
        <v>19</v>
      </c>
      <c r="E92" s="45">
        <v>3859</v>
      </c>
      <c r="F92" s="45">
        <v>224355</v>
      </c>
    </row>
    <row r="93" spans="1:6" ht="12.75">
      <c r="A93" s="7" t="s">
        <v>94</v>
      </c>
      <c r="B93" s="2" t="s">
        <v>20</v>
      </c>
      <c r="E93" s="45">
        <v>2344</v>
      </c>
      <c r="F93" s="45">
        <v>28451</v>
      </c>
    </row>
    <row r="94" spans="1:6" ht="12.75">
      <c r="A94" s="7" t="s">
        <v>95</v>
      </c>
      <c r="B94" s="2" t="s">
        <v>21</v>
      </c>
      <c r="E94" s="45">
        <v>67</v>
      </c>
      <c r="F94" s="45">
        <v>19455</v>
      </c>
    </row>
    <row r="95" spans="1:6" ht="12.75">
      <c r="A95" s="7" t="s">
        <v>96</v>
      </c>
      <c r="B95" s="2" t="s">
        <v>22</v>
      </c>
      <c r="E95" s="45">
        <v>14557</v>
      </c>
      <c r="F95" s="7" t="s">
        <v>185</v>
      </c>
    </row>
    <row r="96" spans="1:6" ht="12.75">
      <c r="A96" s="19" t="s">
        <v>308</v>
      </c>
      <c r="B96" s="2" t="s">
        <v>42</v>
      </c>
      <c r="E96" s="45">
        <v>15628</v>
      </c>
      <c r="F96" s="45">
        <v>806517</v>
      </c>
    </row>
    <row r="98" ht="12.75">
      <c r="B98" s="2" t="s">
        <v>186</v>
      </c>
    </row>
    <row r="99" ht="12.75">
      <c r="B99" s="2" t="s">
        <v>187</v>
      </c>
    </row>
    <row r="100" spans="1:6" ht="12.75">
      <c r="A100" s="20">
        <v>26</v>
      </c>
      <c r="B100" s="2" t="s">
        <v>188</v>
      </c>
      <c r="E100" s="46" t="s">
        <v>126</v>
      </c>
      <c r="F100" s="4" t="s">
        <v>461</v>
      </c>
    </row>
    <row r="101" spans="1:6" ht="12.75">
      <c r="A101" s="20">
        <v>27</v>
      </c>
      <c r="B101" s="2" t="s">
        <v>184</v>
      </c>
      <c r="E101" s="45">
        <v>0</v>
      </c>
      <c r="F101" s="45">
        <v>4934</v>
      </c>
    </row>
    <row r="103" ht="12.75">
      <c r="B103" s="2" t="s">
        <v>189</v>
      </c>
    </row>
    <row r="104" ht="12.75">
      <c r="B104" s="2" t="s">
        <v>190</v>
      </c>
    </row>
    <row r="105" spans="1:6" ht="12.75">
      <c r="A105" s="20">
        <v>28</v>
      </c>
      <c r="B105" s="2" t="s">
        <v>346</v>
      </c>
      <c r="E105" s="45">
        <v>68</v>
      </c>
      <c r="F105" s="45">
        <v>6635</v>
      </c>
    </row>
    <row r="106" spans="1:6" ht="12.75">
      <c r="A106" s="20">
        <v>29</v>
      </c>
      <c r="B106" s="2" t="s">
        <v>191</v>
      </c>
      <c r="E106" s="45">
        <v>69</v>
      </c>
      <c r="F106" s="46">
        <v>3874</v>
      </c>
    </row>
    <row r="107" spans="1:6" ht="12.75">
      <c r="A107" s="19" t="s">
        <v>101</v>
      </c>
      <c r="B107" s="2" t="s">
        <v>192</v>
      </c>
      <c r="E107" s="45">
        <v>65</v>
      </c>
      <c r="F107" s="45">
        <v>3589</v>
      </c>
    </row>
    <row r="108" spans="1:6" ht="12.75">
      <c r="A108" s="7" t="s">
        <v>102</v>
      </c>
      <c r="B108" s="2" t="s">
        <v>193</v>
      </c>
      <c r="E108" s="45">
        <v>3</v>
      </c>
      <c r="F108" s="45">
        <v>1824</v>
      </c>
    </row>
    <row r="109" spans="1:6" ht="12.75">
      <c r="A109" s="7" t="s">
        <v>113</v>
      </c>
      <c r="B109" s="2" t="s">
        <v>45</v>
      </c>
      <c r="E109" s="7" t="s">
        <v>185</v>
      </c>
      <c r="F109" s="2">
        <v>552</v>
      </c>
    </row>
    <row r="110" ht="12.75">
      <c r="A110" s="7"/>
    </row>
    <row r="111" ht="12.75">
      <c r="B111" s="2" t="s">
        <v>194</v>
      </c>
    </row>
    <row r="112" spans="1:6" ht="12.75">
      <c r="A112" s="20">
        <v>30</v>
      </c>
      <c r="B112" s="2" t="s">
        <v>188</v>
      </c>
      <c r="E112" s="8">
        <v>15987</v>
      </c>
      <c r="F112" s="45">
        <v>1443193</v>
      </c>
    </row>
    <row r="113" spans="1:6" ht="12.75">
      <c r="A113" s="20">
        <v>31</v>
      </c>
      <c r="B113" s="2" t="s">
        <v>184</v>
      </c>
      <c r="E113" s="7" t="s">
        <v>461</v>
      </c>
      <c r="F113" s="7" t="s">
        <v>461</v>
      </c>
    </row>
    <row r="115" spans="1:2" ht="12.75">
      <c r="A115" s="20">
        <v>32</v>
      </c>
      <c r="B115" s="2" t="s">
        <v>31</v>
      </c>
    </row>
    <row r="116" spans="1:6" ht="12.75">
      <c r="A116" s="20">
        <v>33</v>
      </c>
      <c r="B116" s="2" t="s">
        <v>195</v>
      </c>
      <c r="E116" s="2">
        <v>57</v>
      </c>
      <c r="F116" s="8">
        <v>35403</v>
      </c>
    </row>
    <row r="117" spans="1:6" ht="12.75">
      <c r="A117" s="20">
        <v>34</v>
      </c>
      <c r="B117" s="2" t="s">
        <v>197</v>
      </c>
      <c r="E117" s="2">
        <v>9</v>
      </c>
      <c r="F117" s="2">
        <v>309</v>
      </c>
    </row>
    <row r="118" ht="12.75">
      <c r="A118" s="20"/>
    </row>
    <row r="119" ht="12.75">
      <c r="B119" s="2" t="s">
        <v>198</v>
      </c>
    </row>
    <row r="120" spans="1:6" ht="12.75">
      <c r="A120" s="20">
        <v>35</v>
      </c>
      <c r="B120" s="2" t="s">
        <v>188</v>
      </c>
      <c r="E120" s="2">
        <v>247</v>
      </c>
      <c r="F120" s="45">
        <v>22757</v>
      </c>
    </row>
    <row r="121" spans="1:6" ht="12.75">
      <c r="A121" s="20">
        <v>36</v>
      </c>
      <c r="B121" s="2" t="s">
        <v>184</v>
      </c>
      <c r="E121" s="2">
        <v>186</v>
      </c>
      <c r="F121" s="45">
        <v>14460</v>
      </c>
    </row>
    <row r="122" ht="12.75">
      <c r="F122" s="45"/>
    </row>
    <row r="123" spans="2:6" ht="12.75">
      <c r="B123" s="2" t="s">
        <v>442</v>
      </c>
      <c r="F123" s="45"/>
    </row>
    <row r="124" spans="1:6" ht="12.75">
      <c r="A124" s="20">
        <v>37</v>
      </c>
      <c r="B124" s="2" t="s">
        <v>188</v>
      </c>
      <c r="E124" s="2">
        <v>858</v>
      </c>
      <c r="F124" s="45">
        <v>12784</v>
      </c>
    </row>
    <row r="125" spans="1:6" ht="12.75">
      <c r="A125" s="20">
        <v>38</v>
      </c>
      <c r="B125" s="2" t="s">
        <v>184</v>
      </c>
      <c r="E125" s="2">
        <v>634</v>
      </c>
      <c r="F125" s="45">
        <v>5801</v>
      </c>
    </row>
    <row r="126" ht="12.75">
      <c r="A126" s="20"/>
    </row>
    <row r="127" spans="1:2" ht="12.75">
      <c r="A127" s="20"/>
      <c r="B127" s="2" t="s">
        <v>443</v>
      </c>
    </row>
    <row r="128" spans="1:6" ht="12.75">
      <c r="A128" s="20">
        <v>39</v>
      </c>
      <c r="B128" s="2" t="s">
        <v>188</v>
      </c>
      <c r="E128" s="2" t="s">
        <v>461</v>
      </c>
      <c r="F128" s="2" t="s">
        <v>461</v>
      </c>
    </row>
    <row r="129" spans="1:6" ht="12.75">
      <c r="A129" s="20">
        <v>40</v>
      </c>
      <c r="B129" s="2" t="s">
        <v>184</v>
      </c>
      <c r="E129" s="2" t="s">
        <v>461</v>
      </c>
      <c r="F129" s="2" t="s">
        <v>461</v>
      </c>
    </row>
    <row r="131" spans="1:6" ht="12.75">
      <c r="A131" s="20">
        <v>41</v>
      </c>
      <c r="B131" s="2" t="s">
        <v>40</v>
      </c>
      <c r="E131" s="2">
        <v>0</v>
      </c>
      <c r="F131" s="2">
        <v>0</v>
      </c>
    </row>
    <row r="134" ht="12.75">
      <c r="A134" s="18" t="s">
        <v>444</v>
      </c>
    </row>
    <row r="135" ht="12.75">
      <c r="A135" s="18"/>
    </row>
    <row r="136" spans="1:6" ht="12.75">
      <c r="A136" s="18"/>
      <c r="F136" s="7" t="s">
        <v>161</v>
      </c>
    </row>
    <row r="138" ht="12.75">
      <c r="B138" s="2" t="s">
        <v>445</v>
      </c>
    </row>
    <row r="139" spans="1:6" ht="12.75">
      <c r="A139" s="20">
        <v>42</v>
      </c>
      <c r="B139" s="2" t="s">
        <v>50</v>
      </c>
      <c r="F139" s="45">
        <v>244554</v>
      </c>
    </row>
    <row r="140" spans="1:6" ht="12.75">
      <c r="A140" s="19" t="s">
        <v>115</v>
      </c>
      <c r="B140" s="2" t="s">
        <v>51</v>
      </c>
      <c r="F140" s="8">
        <v>399568</v>
      </c>
    </row>
    <row r="141" spans="1:6" ht="12.75">
      <c r="A141" s="19" t="s">
        <v>116</v>
      </c>
      <c r="B141" s="2" t="s">
        <v>52</v>
      </c>
      <c r="F141" s="8">
        <v>4507</v>
      </c>
    </row>
    <row r="142" spans="1:6" ht="12.75">
      <c r="A142" s="20">
        <v>43</v>
      </c>
      <c r="B142" s="2" t="s">
        <v>446</v>
      </c>
      <c r="F142" s="8">
        <v>41911</v>
      </c>
    </row>
    <row r="144" ht="12.75">
      <c r="B144" s="2" t="s">
        <v>204</v>
      </c>
    </row>
    <row r="145" ht="12.75">
      <c r="B145" s="2" t="s">
        <v>205</v>
      </c>
    </row>
    <row r="146" spans="1:6" ht="12.75">
      <c r="A146" s="20">
        <v>44</v>
      </c>
      <c r="B146" s="2" t="s">
        <v>206</v>
      </c>
      <c r="F146" s="45">
        <v>4525</v>
      </c>
    </row>
    <row r="147" spans="1:6" ht="12.75">
      <c r="A147" s="20">
        <v>45</v>
      </c>
      <c r="B147" s="2" t="s">
        <v>207</v>
      </c>
      <c r="F147" s="45">
        <v>8938</v>
      </c>
    </row>
    <row r="148" spans="1:6" ht="12.75">
      <c r="A148" s="20">
        <v>46</v>
      </c>
      <c r="B148" s="18" t="s">
        <v>139</v>
      </c>
      <c r="F148" s="45">
        <v>13463</v>
      </c>
    </row>
    <row r="149" spans="1:6" ht="12.75">
      <c r="A149" s="7" t="s">
        <v>121</v>
      </c>
      <c r="B149" s="2" t="s">
        <v>208</v>
      </c>
      <c r="F149" s="45">
        <v>6686</v>
      </c>
    </row>
    <row r="150" spans="1:6" ht="12.75">
      <c r="A150" s="7" t="s">
        <v>321</v>
      </c>
      <c r="B150" s="2" t="s">
        <v>209</v>
      </c>
      <c r="F150" s="45">
        <v>392</v>
      </c>
    </row>
    <row r="151" ht="12.75">
      <c r="F151" s="45"/>
    </row>
    <row r="152" spans="2:6" ht="12.75">
      <c r="B152" s="2" t="s">
        <v>210</v>
      </c>
      <c r="F152" s="45"/>
    </row>
    <row r="153" spans="2:6" ht="12.75">
      <c r="B153" s="2" t="s">
        <v>211</v>
      </c>
      <c r="F153" s="45"/>
    </row>
    <row r="154" spans="1:6" ht="12.75">
      <c r="A154" s="20">
        <v>47</v>
      </c>
      <c r="B154" s="2" t="s">
        <v>206</v>
      </c>
      <c r="F154" s="45">
        <v>4662</v>
      </c>
    </row>
    <row r="155" spans="1:6" ht="12.75">
      <c r="A155" s="20">
        <v>48</v>
      </c>
      <c r="B155" s="2" t="s">
        <v>207</v>
      </c>
      <c r="F155" s="45">
        <v>14207</v>
      </c>
    </row>
    <row r="156" spans="1:6" ht="12.75">
      <c r="A156" s="20">
        <v>49</v>
      </c>
      <c r="B156" s="18" t="s">
        <v>139</v>
      </c>
      <c r="F156" s="45">
        <v>18869</v>
      </c>
    </row>
    <row r="157" spans="1:6" ht="12.75">
      <c r="A157" s="7" t="s">
        <v>325</v>
      </c>
      <c r="B157" s="2" t="s">
        <v>449</v>
      </c>
      <c r="F157" s="45">
        <v>9091</v>
      </c>
    </row>
    <row r="158" spans="1:6" ht="12.75">
      <c r="A158" s="7" t="s">
        <v>326</v>
      </c>
      <c r="B158" s="2" t="s">
        <v>450</v>
      </c>
      <c r="F158" s="45">
        <v>1184</v>
      </c>
    </row>
    <row r="160" ht="12.75">
      <c r="B160" s="2" t="s">
        <v>451</v>
      </c>
    </row>
    <row r="161" spans="1:6" ht="12.75">
      <c r="A161" s="20">
        <v>50</v>
      </c>
      <c r="B161" s="2" t="s">
        <v>452</v>
      </c>
      <c r="F161" s="2">
        <v>643</v>
      </c>
    </row>
    <row r="162" spans="1:6" ht="12.75">
      <c r="A162" s="19" t="s">
        <v>328</v>
      </c>
      <c r="B162" s="2" t="s">
        <v>453</v>
      </c>
      <c r="F162" s="2">
        <v>755</v>
      </c>
    </row>
    <row r="163" spans="1:6" ht="12.75">
      <c r="A163" s="20">
        <v>51</v>
      </c>
      <c r="B163" s="2" t="s">
        <v>454</v>
      </c>
      <c r="F163" s="8">
        <v>15969</v>
      </c>
    </row>
    <row r="164" spans="1:6" ht="12.75">
      <c r="A164" s="7" t="s">
        <v>330</v>
      </c>
      <c r="B164" s="2" t="s">
        <v>220</v>
      </c>
      <c r="F164" s="8">
        <v>14987</v>
      </c>
    </row>
    <row r="165" ht="12.75">
      <c r="B165" s="2" t="s">
        <v>221</v>
      </c>
    </row>
    <row r="166" spans="1:6" ht="12.75">
      <c r="A166" s="7" t="s">
        <v>331</v>
      </c>
      <c r="B166" s="2" t="s">
        <v>220</v>
      </c>
      <c r="F166" s="2">
        <v>982</v>
      </c>
    </row>
    <row r="167" ht="12.75">
      <c r="B167" s="2" t="s">
        <v>222</v>
      </c>
    </row>
    <row r="169" ht="12.75">
      <c r="A169" s="18" t="s">
        <v>223</v>
      </c>
    </row>
    <row r="171" spans="1:6" ht="12.75">
      <c r="A171" s="7" t="s">
        <v>177</v>
      </c>
      <c r="C171" s="7" t="s">
        <v>169</v>
      </c>
      <c r="F171" s="7" t="s">
        <v>161</v>
      </c>
    </row>
    <row r="173" spans="1:6" ht="12.75">
      <c r="A173" s="20">
        <v>52</v>
      </c>
      <c r="B173" s="2" t="s">
        <v>278</v>
      </c>
      <c r="F173" s="2">
        <v>92.75</v>
      </c>
    </row>
    <row r="174" spans="1:6" ht="12.75">
      <c r="A174" s="19" t="s">
        <v>122</v>
      </c>
      <c r="B174" s="2" t="s">
        <v>225</v>
      </c>
      <c r="F174" s="2">
        <v>173</v>
      </c>
    </row>
    <row r="175" ht="12.75">
      <c r="B175" s="2" t="s">
        <v>226</v>
      </c>
    </row>
    <row r="176" spans="1:6" ht="12.75">
      <c r="A176" s="20">
        <v>53</v>
      </c>
      <c r="B176" s="2" t="s">
        <v>67</v>
      </c>
      <c r="F176" s="8">
        <v>35799</v>
      </c>
    </row>
    <row r="177" spans="1:6" ht="12.75">
      <c r="A177" s="20">
        <v>54</v>
      </c>
      <c r="B177" s="2" t="s">
        <v>68</v>
      </c>
      <c r="F177" s="8">
        <v>3192</v>
      </c>
    </row>
    <row r="179" ht="12.75">
      <c r="B179" s="27"/>
    </row>
  </sheetData>
  <hyperlinks>
    <hyperlink ref="C15" r:id="rId1" display="matzke@csulb.edu"/>
  </hyperlinks>
  <printOptions gridLines="1"/>
  <pageMargins left="0.75" right="0.75" top="1" bottom="1" header="0.5" footer="0.5"/>
  <pageSetup horizontalDpi="300" verticalDpi="300" orientation="portrait"/>
  <headerFooter alignWithMargins="0"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Creech</dc:creator>
  <cp:keywords/>
  <dc:description/>
  <cp:lastModifiedBy>Gordon W Smith</cp:lastModifiedBy>
  <cp:lastPrinted>2001-02-20T19:18:49Z</cp:lastPrinted>
  <dcterms:created xsi:type="dcterms:W3CDTF">2000-04-04T21:35:13Z</dcterms:created>
  <dcterms:modified xsi:type="dcterms:W3CDTF">2002-01-03T18:21:15Z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72WVDYXX2UNK-1135803193-84</vt:lpwstr>
  </property>
  <property fmtid="{D5CDD505-2E9C-101B-9397-08002B2CF9AE}" pid="3" name="_dlc_DocIdItemGuid">
    <vt:lpwstr>63434c56-1e52-4474-a005-51e2f6a20c8a</vt:lpwstr>
  </property>
  <property fmtid="{D5CDD505-2E9C-101B-9397-08002B2CF9AE}" pid="4" name="_dlc_DocIdUrl">
    <vt:lpwstr>https://update.calstate.edu/csu-system/administration/sdlc/_layouts/15/DocIdRedir.aspx?ID=72WVDYXX2UNK-1135803193-84, 72WVDYXX2UNK-1135803193-84</vt:lpwstr>
  </property>
</Properties>
</file>